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ECRETARIA ACADEMICA_2021\ITINERARIOS\ITINERARIOS-2019\"/>
    </mc:Choice>
  </mc:AlternateContent>
  <bookViews>
    <workbookView xWindow="930" yWindow="0" windowWidth="15600" windowHeight="8235" firstSheet="1" activeTab="1"/>
  </bookViews>
  <sheets>
    <sheet name="ITINERARIO_HORAS" sheetId="1" state="hidden" r:id="rId1"/>
    <sheet name="ITINERARIO AGROP." sheetId="3" r:id="rId2"/>
    <sheet name="MALLA CURRICULAR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2" i="3" l="1"/>
  <c r="S65" i="3"/>
  <c r="E63" i="3"/>
  <c r="W16" i="3"/>
  <c r="Q15" i="3"/>
  <c r="Q16" i="3"/>
  <c r="R15" i="3"/>
  <c r="R16" i="3"/>
  <c r="W15" i="3"/>
  <c r="F15" i="3" s="1"/>
  <c r="S15" i="3" l="1"/>
  <c r="E15" i="3" s="1"/>
  <c r="S16" i="3"/>
  <c r="V64" i="3"/>
  <c r="W37" i="3"/>
  <c r="J37" i="3" s="1"/>
  <c r="R37" i="3"/>
  <c r="Q37" i="3"/>
  <c r="R45" i="3"/>
  <c r="Q45" i="3"/>
  <c r="W45" i="3"/>
  <c r="H45" i="3" s="1"/>
  <c r="W35" i="3"/>
  <c r="L35" i="3" s="1"/>
  <c r="R35" i="3"/>
  <c r="Q35" i="3"/>
  <c r="R24" i="3"/>
  <c r="Q24" i="3"/>
  <c r="W24" i="3"/>
  <c r="H24" i="3" s="1"/>
  <c r="R14" i="3"/>
  <c r="Q14" i="3"/>
  <c r="W14" i="3"/>
  <c r="F14" i="3" s="1"/>
  <c r="R13" i="3"/>
  <c r="Q13" i="3"/>
  <c r="W13" i="3"/>
  <c r="H13" i="3" s="1"/>
  <c r="S45" i="3" l="1"/>
  <c r="G45" i="3" s="1"/>
  <c r="S37" i="3"/>
  <c r="I37" i="3" s="1"/>
  <c r="S24" i="3"/>
  <c r="G24" i="3" s="1"/>
  <c r="S14" i="3"/>
  <c r="E14" i="3" s="1"/>
  <c r="S35" i="3"/>
  <c r="K35" i="3" s="1"/>
  <c r="S13" i="3"/>
  <c r="G13" i="3" s="1"/>
  <c r="W53" i="3"/>
  <c r="W54" i="3"/>
  <c r="P54" i="3" s="1"/>
  <c r="W55" i="3"/>
  <c r="W56" i="3"/>
  <c r="P56" i="3" s="1"/>
  <c r="W57" i="3"/>
  <c r="P57" i="3" s="1"/>
  <c r="W58" i="3"/>
  <c r="L58" i="3" s="1"/>
  <c r="W59" i="3"/>
  <c r="P59" i="3" s="1"/>
  <c r="W60" i="3"/>
  <c r="P60" i="3" s="1"/>
  <c r="W61" i="3"/>
  <c r="P61" i="3" s="1"/>
  <c r="R61" i="3"/>
  <c r="Q61" i="3"/>
  <c r="R60" i="3"/>
  <c r="Q60" i="3"/>
  <c r="R59" i="3"/>
  <c r="Q59" i="3"/>
  <c r="R58" i="3"/>
  <c r="Q58" i="3"/>
  <c r="R57" i="3"/>
  <c r="Q57" i="3"/>
  <c r="R56" i="3"/>
  <c r="Q56" i="3"/>
  <c r="R55" i="3"/>
  <c r="R54" i="3"/>
  <c r="Q54" i="3"/>
  <c r="R53" i="3"/>
  <c r="R52" i="3"/>
  <c r="Q52" i="3"/>
  <c r="R51" i="3"/>
  <c r="Q51" i="3"/>
  <c r="R50" i="3"/>
  <c r="Q50" i="3"/>
  <c r="R49" i="3"/>
  <c r="Q49" i="3"/>
  <c r="R48" i="3"/>
  <c r="Q48" i="3"/>
  <c r="R47" i="3"/>
  <c r="Q47" i="3"/>
  <c r="R46" i="3"/>
  <c r="Q46" i="3"/>
  <c r="R44" i="3"/>
  <c r="Q44" i="3"/>
  <c r="R43" i="3"/>
  <c r="Q43" i="3"/>
  <c r="R42" i="3"/>
  <c r="R41" i="3"/>
  <c r="Q41" i="3"/>
  <c r="R40" i="3"/>
  <c r="Q40" i="3"/>
  <c r="R39" i="3"/>
  <c r="Q39" i="3"/>
  <c r="R38" i="3"/>
  <c r="Q38" i="3"/>
  <c r="R36" i="3"/>
  <c r="Q36" i="3"/>
  <c r="R34" i="3"/>
  <c r="Q34" i="3"/>
  <c r="R33" i="3"/>
  <c r="Q33" i="3"/>
  <c r="R32" i="3"/>
  <c r="Q32" i="3"/>
  <c r="R31" i="3"/>
  <c r="Q31" i="3"/>
  <c r="R30" i="3"/>
  <c r="Q30" i="3"/>
  <c r="R29" i="3"/>
  <c r="Q29" i="3"/>
  <c r="R28" i="3"/>
  <c r="Q28" i="3"/>
  <c r="R27" i="3"/>
  <c r="Q27" i="3"/>
  <c r="R26" i="3"/>
  <c r="Q26" i="3"/>
  <c r="R25" i="3"/>
  <c r="Q25" i="3"/>
  <c r="R23" i="3"/>
  <c r="Q23" i="3"/>
  <c r="R22" i="3"/>
  <c r="Q22" i="3"/>
  <c r="R21" i="3"/>
  <c r="Q21" i="3"/>
  <c r="R20" i="3"/>
  <c r="Q20" i="3"/>
  <c r="R19" i="3"/>
  <c r="Q19" i="3"/>
  <c r="R11" i="3"/>
  <c r="R10" i="3"/>
  <c r="R12" i="3"/>
  <c r="R17" i="3"/>
  <c r="R18" i="3"/>
  <c r="Q10" i="3"/>
  <c r="Q11" i="3"/>
  <c r="Q12" i="3"/>
  <c r="Q17" i="3"/>
  <c r="Q18" i="3"/>
  <c r="R5" i="3"/>
  <c r="R6" i="3"/>
  <c r="R7" i="3"/>
  <c r="R8" i="3"/>
  <c r="R9" i="3"/>
  <c r="Q5" i="3"/>
  <c r="Q6" i="3"/>
  <c r="Q7" i="3"/>
  <c r="Q8" i="3"/>
  <c r="Q9" i="3"/>
  <c r="W4" i="3"/>
  <c r="F4" i="3" s="1"/>
  <c r="R4" i="3"/>
  <c r="Q4" i="3"/>
  <c r="R64" i="3" l="1"/>
  <c r="S4" i="3"/>
  <c r="E4" i="3" s="1"/>
  <c r="V63" i="3"/>
  <c r="W52" i="3"/>
  <c r="W51" i="3"/>
  <c r="N51" i="3" s="1"/>
  <c r="W50" i="3"/>
  <c r="N50" i="3" s="1"/>
  <c r="W49" i="3"/>
  <c r="N49" i="3" s="1"/>
  <c r="W48" i="3"/>
  <c r="J48" i="3" s="1"/>
  <c r="W47" i="3"/>
  <c r="N47" i="3" s="1"/>
  <c r="W46" i="3"/>
  <c r="J46" i="3" s="1"/>
  <c r="W44" i="3"/>
  <c r="N44" i="3" s="1"/>
  <c r="W43" i="3"/>
  <c r="N43" i="3" s="1"/>
  <c r="W42" i="3"/>
  <c r="W41" i="3"/>
  <c r="L41" i="3" s="1"/>
  <c r="W40" i="3"/>
  <c r="L40" i="3" s="1"/>
  <c r="W39" i="3"/>
  <c r="L39" i="3" s="1"/>
  <c r="W38" i="3"/>
  <c r="L38" i="3" s="1"/>
  <c r="W36" i="3"/>
  <c r="N36" i="3" s="1"/>
  <c r="W34" i="3"/>
  <c r="J34" i="3" s="1"/>
  <c r="W33" i="3"/>
  <c r="L33" i="3" s="1"/>
  <c r="W32" i="3"/>
  <c r="L32" i="3" s="1"/>
  <c r="W31" i="3"/>
  <c r="J31" i="3" s="1"/>
  <c r="W30" i="3"/>
  <c r="J30" i="3" s="1"/>
  <c r="W29" i="3"/>
  <c r="J29" i="3" s="1"/>
  <c r="W28" i="3"/>
  <c r="J28" i="3" s="1"/>
  <c r="W27" i="3"/>
  <c r="J27" i="3" s="1"/>
  <c r="W26" i="3"/>
  <c r="J26" i="3" s="1"/>
  <c r="J64" i="3" s="1"/>
  <c r="W25" i="3"/>
  <c r="N25" i="3" s="1"/>
  <c r="W23" i="3"/>
  <c r="H23" i="3" s="1"/>
  <c r="W22" i="3"/>
  <c r="J22" i="3" s="1"/>
  <c r="W21" i="3"/>
  <c r="H21" i="3" s="1"/>
  <c r="W20" i="3"/>
  <c r="H20" i="3" s="1"/>
  <c r="W19" i="3"/>
  <c r="H19" i="3" s="1"/>
  <c r="W18" i="3"/>
  <c r="H18" i="3" s="1"/>
  <c r="W17" i="3"/>
  <c r="W12" i="3"/>
  <c r="F12" i="3" s="1"/>
  <c r="W11" i="3"/>
  <c r="H11" i="3" s="1"/>
  <c r="W10" i="3"/>
  <c r="H10" i="3" s="1"/>
  <c r="W9" i="3"/>
  <c r="F9" i="3" s="1"/>
  <c r="W8" i="3"/>
  <c r="F8" i="3" s="1"/>
  <c r="W7" i="3"/>
  <c r="F7" i="3" s="1"/>
  <c r="W6" i="3"/>
  <c r="F6" i="3" s="1"/>
  <c r="W5" i="3"/>
  <c r="F5" i="3" s="1"/>
  <c r="S47" i="3"/>
  <c r="M47" i="3" s="1"/>
  <c r="S59" i="3"/>
  <c r="O59" i="3" s="1"/>
  <c r="S61" i="3"/>
  <c r="O61" i="3" s="1"/>
  <c r="O64" i="3" s="1"/>
  <c r="S60" i="3"/>
  <c r="O60" i="3" s="1"/>
  <c r="S58" i="3"/>
  <c r="K58" i="3" s="1"/>
  <c r="K63" i="3" s="1"/>
  <c r="S57" i="3"/>
  <c r="O57" i="3" s="1"/>
  <c r="S56" i="3"/>
  <c r="O56" i="3" s="1"/>
  <c r="S55" i="3"/>
  <c r="S54" i="3"/>
  <c r="O54" i="3" s="1"/>
  <c r="S53" i="3"/>
  <c r="S52" i="3"/>
  <c r="S51" i="3"/>
  <c r="M51" i="3" s="1"/>
  <c r="S50" i="3"/>
  <c r="M50" i="3" s="1"/>
  <c r="S49" i="3"/>
  <c r="M49" i="3" s="1"/>
  <c r="M64" i="3" s="1"/>
  <c r="S48" i="3"/>
  <c r="I48" i="3" s="1"/>
  <c r="S46" i="3"/>
  <c r="I46" i="3" s="1"/>
  <c r="S44" i="3"/>
  <c r="M44" i="3" s="1"/>
  <c r="S43" i="3"/>
  <c r="M43" i="3" s="1"/>
  <c r="S42" i="3"/>
  <c r="S41" i="3"/>
  <c r="K41" i="3" s="1"/>
  <c r="S40" i="3"/>
  <c r="K40" i="3" s="1"/>
  <c r="S39" i="3"/>
  <c r="K39" i="3" s="1"/>
  <c r="S38" i="3"/>
  <c r="K38" i="3" s="1"/>
  <c r="K64" i="3" s="1"/>
  <c r="S36" i="3"/>
  <c r="M36" i="3" s="1"/>
  <c r="S34" i="3"/>
  <c r="I34" i="3" s="1"/>
  <c r="S33" i="3"/>
  <c r="K33" i="3" s="1"/>
  <c r="S32" i="3"/>
  <c r="K32" i="3" s="1"/>
  <c r="S31" i="3"/>
  <c r="I31" i="3" s="1"/>
  <c r="S30" i="3"/>
  <c r="I30" i="3" s="1"/>
  <c r="S29" i="3"/>
  <c r="I29" i="3" s="1"/>
  <c r="S28" i="3"/>
  <c r="I28" i="3" s="1"/>
  <c r="S27" i="3"/>
  <c r="I27" i="3" s="1"/>
  <c r="S26" i="3"/>
  <c r="I26" i="3" s="1"/>
  <c r="I64" i="3" s="1"/>
  <c r="S25" i="3"/>
  <c r="M25" i="3" s="1"/>
  <c r="S23" i="3"/>
  <c r="G23" i="3" s="1"/>
  <c r="S22" i="3"/>
  <c r="I22" i="3" s="1"/>
  <c r="S21" i="3"/>
  <c r="G21" i="3" s="1"/>
  <c r="S20" i="3"/>
  <c r="G20" i="3" s="1"/>
  <c r="S19" i="3"/>
  <c r="G19" i="3" s="1"/>
  <c r="S18" i="3"/>
  <c r="G18" i="3" s="1"/>
  <c r="G64" i="3" s="1"/>
  <c r="S17" i="3"/>
  <c r="G63" i="3" s="1"/>
  <c r="S12" i="3"/>
  <c r="E12" i="3" s="1"/>
  <c r="S11" i="3"/>
  <c r="G11" i="3" s="1"/>
  <c r="S10" i="3"/>
  <c r="G10" i="3" s="1"/>
  <c r="S9" i="3"/>
  <c r="E9" i="3" s="1"/>
  <c r="S8" i="3"/>
  <c r="E8" i="3" s="1"/>
  <c r="S7" i="3"/>
  <c r="E7" i="3" s="1"/>
  <c r="S6" i="3"/>
  <c r="E6" i="3" s="1"/>
  <c r="S5" i="3"/>
  <c r="E5" i="3" s="1"/>
  <c r="E64" i="3"/>
  <c r="U63" i="3"/>
  <c r="V62" i="3"/>
  <c r="U62" i="3"/>
  <c r="V65" i="3" l="1"/>
  <c r="K62" i="3"/>
  <c r="K65" i="3" s="1"/>
  <c r="F63" i="3"/>
  <c r="G62" i="3"/>
  <c r="O62" i="3"/>
  <c r="O63" i="3"/>
  <c r="I62" i="3"/>
  <c r="I63" i="3"/>
  <c r="M63" i="3"/>
  <c r="M62" i="3"/>
  <c r="T4" i="3"/>
  <c r="E62" i="3"/>
  <c r="W62" i="3"/>
  <c r="H26" i="4" s="1"/>
  <c r="R62" i="3"/>
  <c r="U64" i="3"/>
  <c r="U65" i="3" s="1"/>
  <c r="R63" i="3"/>
  <c r="Q63" i="3"/>
  <c r="P62" i="3"/>
  <c r="Q62" i="3"/>
  <c r="T62" i="3" l="1"/>
  <c r="H30" i="4" s="1"/>
  <c r="S63" i="3"/>
  <c r="T63" i="3"/>
  <c r="H31" i="4" s="1"/>
  <c r="E65" i="3"/>
  <c r="B23" i="4" s="1"/>
  <c r="R65" i="3"/>
  <c r="W64" i="3"/>
  <c r="H28" i="4" s="1"/>
  <c r="W63" i="3"/>
  <c r="H27" i="4" s="1"/>
  <c r="X27" i="3"/>
  <c r="T27" i="3"/>
  <c r="T19" i="3"/>
  <c r="X19" i="3"/>
  <c r="P63" i="3"/>
  <c r="N63" i="3"/>
  <c r="L63" i="3"/>
  <c r="J63" i="3"/>
  <c r="W65" i="3" l="1"/>
  <c r="P64" i="3"/>
  <c r="N64" i="3"/>
  <c r="L64" i="3"/>
  <c r="H64" i="3"/>
  <c r="F64" i="3"/>
  <c r="S64" i="3" l="1"/>
  <c r="N62" i="3"/>
  <c r="L62" i="3"/>
  <c r="J62" i="3" l="1"/>
  <c r="H62" i="3"/>
  <c r="F62" i="3" l="1"/>
  <c r="I65" i="3" l="1"/>
  <c r="F23" i="4" s="1"/>
  <c r="Q64" i="3" l="1"/>
  <c r="G30" i="1"/>
  <c r="U25" i="1"/>
  <c r="U24" i="1"/>
  <c r="O14" i="1"/>
  <c r="O19" i="1"/>
  <c r="E30" i="1"/>
  <c r="F30" i="1"/>
  <c r="H30" i="1"/>
  <c r="I30" i="1"/>
  <c r="E29" i="1"/>
  <c r="F29" i="1"/>
  <c r="G29" i="1"/>
  <c r="H29" i="1"/>
  <c r="I29" i="1"/>
  <c r="E28" i="1"/>
  <c r="F28" i="1"/>
  <c r="G28" i="1"/>
  <c r="H28" i="1"/>
  <c r="I28" i="1"/>
  <c r="D30" i="1"/>
  <c r="D29" i="1"/>
  <c r="D28" i="1"/>
  <c r="O21" i="1"/>
  <c r="O22" i="1"/>
  <c r="O23" i="1"/>
  <c r="O24" i="1"/>
  <c r="O25" i="1"/>
  <c r="O26" i="1"/>
  <c r="O27" i="1"/>
  <c r="N21" i="1"/>
  <c r="N22" i="1"/>
  <c r="N23" i="1"/>
  <c r="N24" i="1"/>
  <c r="N25" i="1"/>
  <c r="N26" i="1"/>
  <c r="N27" i="1"/>
  <c r="L21" i="1"/>
  <c r="L22" i="1"/>
  <c r="L23" i="1"/>
  <c r="L24" i="1"/>
  <c r="L25" i="1"/>
  <c r="L26" i="1"/>
  <c r="L27" i="1"/>
  <c r="O13" i="1"/>
  <c r="O15" i="1"/>
  <c r="O16" i="1"/>
  <c r="O17" i="1"/>
  <c r="O18" i="1"/>
  <c r="N13" i="1"/>
  <c r="N14" i="1"/>
  <c r="N15" i="1"/>
  <c r="N16" i="1"/>
  <c r="N17" i="1"/>
  <c r="N18" i="1"/>
  <c r="N19" i="1"/>
  <c r="L15" i="1"/>
  <c r="L16" i="1"/>
  <c r="L17" i="1"/>
  <c r="L18" i="1"/>
  <c r="L19" i="1"/>
  <c r="L14" i="1"/>
  <c r="O5" i="1"/>
  <c r="O6" i="1"/>
  <c r="O7" i="1"/>
  <c r="O8" i="1"/>
  <c r="O9" i="1"/>
  <c r="O10" i="1"/>
  <c r="O11" i="1"/>
  <c r="N5" i="1"/>
  <c r="N6" i="1"/>
  <c r="N7" i="1"/>
  <c r="N8" i="1"/>
  <c r="N9" i="1"/>
  <c r="N10" i="1"/>
  <c r="N11" i="1"/>
  <c r="L7" i="1"/>
  <c r="L8" i="1"/>
  <c r="L9" i="1"/>
  <c r="L10" i="1"/>
  <c r="L30" i="1" l="1"/>
  <c r="L28" i="1"/>
  <c r="Q65" i="3"/>
  <c r="T64" i="3"/>
  <c r="H32" i="4" s="1"/>
  <c r="U26" i="1"/>
  <c r="N30" i="1"/>
  <c r="P9" i="1"/>
  <c r="L29" i="1"/>
  <c r="G65" i="3"/>
  <c r="D23" i="4" s="1"/>
  <c r="P7" i="1"/>
  <c r="P25" i="1"/>
  <c r="P21" i="1"/>
  <c r="P17" i="1"/>
  <c r="X39" i="3"/>
  <c r="X50" i="3"/>
  <c r="L31" i="1"/>
  <c r="D31" i="1"/>
  <c r="D34" i="1" s="1"/>
  <c r="P13" i="1"/>
  <c r="O30" i="1"/>
  <c r="P11" i="1"/>
  <c r="O29" i="1"/>
  <c r="N29" i="1"/>
  <c r="P27" i="1"/>
  <c r="P26" i="1"/>
  <c r="P24" i="1"/>
  <c r="P23" i="1"/>
  <c r="P22" i="1"/>
  <c r="P19" i="1"/>
  <c r="P15" i="1"/>
  <c r="P16" i="1"/>
  <c r="P18" i="1"/>
  <c r="P14" i="1"/>
  <c r="P8" i="1"/>
  <c r="P6" i="1"/>
  <c r="P10" i="1"/>
  <c r="T50" i="3" l="1"/>
  <c r="J65" i="3"/>
  <c r="F21" i="4" s="1"/>
  <c r="T39" i="3"/>
  <c r="T65" i="3" s="1"/>
  <c r="L30" i="4" s="1"/>
  <c r="X4" i="3"/>
  <c r="X65" i="3" s="1"/>
  <c r="L26" i="4" s="1"/>
  <c r="P30" i="1"/>
  <c r="P29" i="1"/>
  <c r="P65" i="3" l="1"/>
  <c r="L21" i="4" s="1"/>
  <c r="M65" i="3"/>
  <c r="J23" i="4" s="1"/>
  <c r="N65" i="3"/>
  <c r="J21" i="4" s="1"/>
  <c r="L65" i="3"/>
  <c r="H21" i="4" s="1"/>
  <c r="L5" i="1"/>
  <c r="L6" i="1"/>
  <c r="L11" i="1"/>
  <c r="L12" i="1"/>
  <c r="L13" i="1"/>
  <c r="L20" i="1"/>
  <c r="L4" i="1"/>
  <c r="O65" i="3" l="1"/>
  <c r="L23" i="4" s="1"/>
  <c r="H23" i="4"/>
  <c r="O12" i="1"/>
  <c r="O20" i="1"/>
  <c r="O4" i="1"/>
  <c r="N12" i="1"/>
  <c r="N20" i="1"/>
  <c r="N4" i="1"/>
  <c r="M4" i="1"/>
  <c r="P20" i="1" l="1"/>
  <c r="Q20" i="1" s="1"/>
  <c r="O28" i="1"/>
  <c r="O31" i="1" s="1"/>
  <c r="N28" i="1"/>
  <c r="N31" i="1" s="1"/>
  <c r="P4" i="1"/>
  <c r="P12" i="1"/>
  <c r="Q12" i="1" s="1"/>
  <c r="P5" i="1"/>
  <c r="Q4" i="1" l="1"/>
  <c r="Q31" i="1" s="1"/>
  <c r="P28" i="1"/>
  <c r="P31" i="1" s="1"/>
  <c r="H31" i="1"/>
  <c r="E31" i="1"/>
  <c r="E34" i="1" s="1"/>
  <c r="M12" i="1"/>
  <c r="I31" i="1"/>
  <c r="M20" i="1"/>
  <c r="F31" i="1"/>
  <c r="F34" i="1" s="1"/>
  <c r="G31" i="1"/>
  <c r="G34" i="1" s="1"/>
  <c r="M31" i="1" l="1"/>
  <c r="F65" i="3" l="1"/>
  <c r="B21" i="4" s="1"/>
  <c r="H63" i="3"/>
  <c r="H65" i="3" s="1"/>
  <c r="D21" i="4" s="1"/>
</calcChain>
</file>

<file path=xl/sharedStrings.xml><?xml version="1.0" encoding="utf-8"?>
<sst xmlns="http://schemas.openxmlformats.org/spreadsheetml/2006/main" count="237" uniqueCount="160">
  <si>
    <t>Unidad de Competencia</t>
  </si>
  <si>
    <t xml:space="preserve">Módulo Formativo asociado </t>
  </si>
  <si>
    <t>Unidades Didácticas</t>
  </si>
  <si>
    <t>Periodo Académico (horas)</t>
  </si>
  <si>
    <t>Horas</t>
  </si>
  <si>
    <t>Créditos</t>
  </si>
  <si>
    <t>I</t>
  </si>
  <si>
    <t>II</t>
  </si>
  <si>
    <t>III</t>
  </si>
  <si>
    <t>IV</t>
  </si>
  <si>
    <t>V</t>
  </si>
  <si>
    <t>VI</t>
  </si>
  <si>
    <t>Horas U.D.</t>
  </si>
  <si>
    <t>Total Horas módulo</t>
  </si>
  <si>
    <t>Créditos U.D.</t>
  </si>
  <si>
    <t>Total créditos módulo</t>
  </si>
  <si>
    <t>Consolidado</t>
  </si>
  <si>
    <t>TOTAL HORAS/CREDITOS  Unidades Didácticas (Específicas)</t>
  </si>
  <si>
    <t>TOTAL HORAS/CREDITOS  Unidades Didácticas (Empleabilidad)</t>
  </si>
  <si>
    <t>TOTAL HORAS  Experiencias formativas en situaciones reales de trabajo</t>
  </si>
  <si>
    <t>TOTAL DE HORAS/ CREDITO Plan de estudio</t>
  </si>
  <si>
    <t>HT</t>
  </si>
  <si>
    <t>HP</t>
  </si>
  <si>
    <t>CT</t>
  </si>
  <si>
    <t>CP</t>
  </si>
  <si>
    <t>UC 1 Organizar los insumos para el proceso de elaboración de comidas de acuerdo a las indicaciones del áraea de cocina y la hoja de producción, aplicando las BPM (Buenas Prácticas de Manipulación) y la normativa vigente.</t>
  </si>
  <si>
    <t>UC2 Elaborar comidas aplicando las BPM (Buenas Prácticas de Manipulación), y Técnicas Culinarias de acuerdo a la oferta del establecimiento, requerimientos del cliente (Comanda) y normativa vigente.</t>
  </si>
  <si>
    <t>UC 3 Supervisar las actividades del área de cocina, de acuerdo a la aplicación de las BPM (Buenas Prácticas de Manipulación), la oferta del establecimiento y la normativa vigente.</t>
  </si>
  <si>
    <t>MP No. 1 Los insumos: Identificación, Almacenamiento y Habilitación.</t>
  </si>
  <si>
    <t xml:space="preserve">MP. No 2 Producción de Alimentos    </t>
  </si>
  <si>
    <t xml:space="preserve">MP. No 3 Supervisión de Alimentos y Bebidas y Eventos Especiales  </t>
  </si>
  <si>
    <t>Insumos Alimenticios</t>
  </si>
  <si>
    <t>Sanidad e higiene de los alimentos</t>
  </si>
  <si>
    <t>Fundamentos y Técnicas Culinarias</t>
  </si>
  <si>
    <t>Compras y Almacén de Alimentos y Bebidas</t>
  </si>
  <si>
    <t>Matemática Aplicada</t>
  </si>
  <si>
    <t>Comunicación Oral y Escrita</t>
  </si>
  <si>
    <t>Experiencias Formativas en Situación Real de Trabajo</t>
  </si>
  <si>
    <t>Inglés Técnico I</t>
  </si>
  <si>
    <t>Equipamiento de Cocina</t>
  </si>
  <si>
    <t>Cocina Peruana</t>
  </si>
  <si>
    <t>Panadería y Pastelería</t>
  </si>
  <si>
    <t>Técnicas de Servicio</t>
  </si>
  <si>
    <t>Contabilidad</t>
  </si>
  <si>
    <t>Computación y uso de la Información</t>
  </si>
  <si>
    <t>Inglés Técnico II</t>
  </si>
  <si>
    <t>Desarrollo  de Eventos y Banquetes</t>
  </si>
  <si>
    <t>Supervisión de Talleres de Cocina</t>
  </si>
  <si>
    <t>Gestión del Talento Humano</t>
  </si>
  <si>
    <t>Gestión de Restaurantes</t>
  </si>
  <si>
    <t>Medio Ambiente y Desarrollo Sostenible</t>
  </si>
  <si>
    <t>Costos y Presupuestos</t>
  </si>
  <si>
    <t>Inglés Técnico III</t>
  </si>
  <si>
    <t>Créditos Teóricos</t>
  </si>
  <si>
    <t>Créditos Prácticos</t>
  </si>
  <si>
    <t>Créditos U.D</t>
  </si>
  <si>
    <t>Horas Teóricas</t>
  </si>
  <si>
    <t>Horas Prácticas</t>
  </si>
  <si>
    <t xml:space="preserve">UC 1 </t>
  </si>
  <si>
    <t xml:space="preserve">UC2 </t>
  </si>
  <si>
    <t xml:space="preserve">UC 3 </t>
  </si>
  <si>
    <t>Investigación Científica Básica</t>
  </si>
  <si>
    <t>Investigación Tecnológica e Innovación</t>
  </si>
  <si>
    <t>Organización y Constitución de Empresas</t>
  </si>
  <si>
    <t>TOTAL DE HORAS/ H.SEM Plan de estudio</t>
  </si>
  <si>
    <t>TOTAL HORAS/creditos  Unidades Didácticas (Específicas)</t>
  </si>
  <si>
    <t>TOTAL HORAS/créditos  Experiencias formativas en situaciones reales de trabajo</t>
  </si>
  <si>
    <t>PRODUCCIÓN AGROPECUARIA</t>
  </si>
  <si>
    <t>UC4</t>
  </si>
  <si>
    <t>UC 5</t>
  </si>
  <si>
    <t>MP No. 1 PRODUCCIÓN DE CULTIVOS</t>
  </si>
  <si>
    <t>MP. No 2 PRODUCCIÓN DE ANIMALES MENORES</t>
  </si>
  <si>
    <t>MP. No 3 PROTECCIÓN AGROPECUARIA</t>
  </si>
  <si>
    <t>MP. No 4 PRODUCCIÓN DE PLANTAS EN VIVERO</t>
  </si>
  <si>
    <t>MP. No 5 PRODUCCIÓN DE ANIMALES MAYORES</t>
  </si>
  <si>
    <t>Botánica y Fisiología Vegetal</t>
  </si>
  <si>
    <t>Preparación de Terrenos y Fertilización</t>
  </si>
  <si>
    <t>Producción de Tuberosas</t>
  </si>
  <si>
    <t>Horticultura</t>
  </si>
  <si>
    <t>Producción de Cereales y Leguminosas</t>
  </si>
  <si>
    <t>Producción de Pastos y Forrajes</t>
  </si>
  <si>
    <t>Procesos de Productos Agrícolas</t>
  </si>
  <si>
    <t>Cultivos Agro-Industriales</t>
  </si>
  <si>
    <t>Anatomía y Fisiología Animal</t>
  </si>
  <si>
    <t>Producción de Aves</t>
  </si>
  <si>
    <t>Producción de Cuyes y Conejos</t>
  </si>
  <si>
    <t>Apicultura y Piscicultura</t>
  </si>
  <si>
    <t>Nutrición y Alimentación Animal</t>
  </si>
  <si>
    <t>Agroecología</t>
  </si>
  <si>
    <t>Manejo Integrado de Plagas</t>
  </si>
  <si>
    <t>Mejoramiento Genético de Plantas</t>
  </si>
  <si>
    <t>Control Biológico de Plagas</t>
  </si>
  <si>
    <t>Enfermedades Parasitarias en Animales</t>
  </si>
  <si>
    <t>Enfermedades Infecciosas y Metabólicas en Animales</t>
  </si>
  <si>
    <t>Mejoramiento Animal</t>
  </si>
  <si>
    <t>Instalación y Mantenimiento de Viveros</t>
  </si>
  <si>
    <t>Floricultura</t>
  </si>
  <si>
    <t>Propagación de Plantas</t>
  </si>
  <si>
    <t>Fruticultura</t>
  </si>
  <si>
    <t>Producción de Plantas Medicinales y Aromáticas</t>
  </si>
  <si>
    <t>Topografía Agrícola</t>
  </si>
  <si>
    <t>Producción de Ovinos y Caprinos</t>
  </si>
  <si>
    <t>Producción de Vacunos de Carne</t>
  </si>
  <si>
    <t>Reproducción Animal e Inseminación Artificial</t>
  </si>
  <si>
    <t>Producción de Porcinos</t>
  </si>
  <si>
    <t>Formulación y Evaluación de Proyectos Agropecuarios</t>
  </si>
  <si>
    <t>Producción de Vacunos de Leche</t>
  </si>
  <si>
    <t>Procesos de Ptoductos Pecuarios</t>
  </si>
  <si>
    <t>Control de Calidad de Productos Pecurios</t>
  </si>
  <si>
    <t>Matemática Aplicada a la Agropecuaria</t>
  </si>
  <si>
    <t>Experiencias Formativas en Situación Real de Trabajo I</t>
  </si>
  <si>
    <t>Experiencias Formativas en Situación Real de Trabajo II</t>
  </si>
  <si>
    <t>Experiencias Formativas en Situación Real de Trabajo IV</t>
  </si>
  <si>
    <t>Experiencias Formativas en Situación Real de Trabajo V</t>
  </si>
  <si>
    <t>Ética y ciudadania</t>
  </si>
  <si>
    <t>Cultura Ambiental</t>
  </si>
  <si>
    <t>Emprendimiento</t>
  </si>
  <si>
    <t>Liderzgo personal y profesional</t>
  </si>
  <si>
    <t>Legislacion e insercion laboral</t>
  </si>
  <si>
    <t>C.UD</t>
  </si>
  <si>
    <t>Comunicación Efectiva I</t>
  </si>
  <si>
    <t>Comunicación Efectiva II</t>
  </si>
  <si>
    <t>Herramientas Informáticas I</t>
  </si>
  <si>
    <t>Herramientas Informáticas II</t>
  </si>
  <si>
    <t>Estadistica</t>
  </si>
  <si>
    <t>Ingles I</t>
  </si>
  <si>
    <t>Ingles II</t>
  </si>
  <si>
    <t>Arte</t>
  </si>
  <si>
    <t>Cultura fisisca</t>
  </si>
  <si>
    <t>Experiencias Formativas en Situación Real de Trabajo III - proteccion agricola</t>
  </si>
  <si>
    <t>Experiencias Formativas en Situación Real de Trabajo III - proteccion pecuaria</t>
  </si>
  <si>
    <t>INSTITUTO DE EDUCACION SUPERIOR TECNOLOGICO PUBLICO DE CONTAMANA</t>
  </si>
  <si>
    <t>PROPUESTA DE MALLA CURRICULAR DE LA CARRERA PROFESIONAL DE TECNICA AGROPECUARIA</t>
  </si>
  <si>
    <t>SEMESTRE I</t>
  </si>
  <si>
    <t>SEMESTRE II</t>
  </si>
  <si>
    <t>SEMESTRE III</t>
  </si>
  <si>
    <t>SEMESTRE VI</t>
  </si>
  <si>
    <t>SEMESTRE V</t>
  </si>
  <si>
    <t>CREDITOS POR SEMESTRES</t>
  </si>
  <si>
    <t>COMPETENCIAS ESPECIFICAS (TECNICAS)</t>
  </si>
  <si>
    <t>TOTAL CREDITOS</t>
  </si>
  <si>
    <t>COMPETENCIAS PARA LA EMPLEABILIDAD</t>
  </si>
  <si>
    <t>COMPETENCIAS FORMATIVA EN SITUACION REAL DE TRABAJO</t>
  </si>
  <si>
    <t>Experiencias Formativas en Situación Real de Trabajo:2 - MODULO I</t>
  </si>
  <si>
    <t>Experiencias Formativas en Situación Real de Trabajo:2 - MODULO II</t>
  </si>
  <si>
    <t>Experiencias Formativas en Situación Real de Trabajo III - proteccion agricola:2 - MODULO III</t>
  </si>
  <si>
    <t>Experiencias Formativas en Situación Real de Trabajo III - proteccion pecuaria:2 - MODULO III</t>
  </si>
  <si>
    <t>Experiencias Formativas en Situación Real de Trabajo:2 - MODULO IV</t>
  </si>
  <si>
    <t>Experiencias Formativas en Situación Real de Trabajo:2 - MODULO V</t>
  </si>
  <si>
    <t>HORAS SEMANALES</t>
  </si>
  <si>
    <t>CREDITOS</t>
  </si>
  <si>
    <t>HORAS</t>
  </si>
  <si>
    <t>TOTAL HORAS</t>
  </si>
  <si>
    <t>Procesos de Productos Pecuarios</t>
  </si>
  <si>
    <t>Liderazgo personal y profesional</t>
  </si>
  <si>
    <t>Matemática Aplicada a Agropecuaria</t>
  </si>
  <si>
    <t>Cultura Fisica y Deportiva</t>
  </si>
  <si>
    <t>Desarrollo Artìstico</t>
  </si>
  <si>
    <t>TOTAL HORAS/créditos  Unidades Didácticas(Empleabilidad)</t>
  </si>
  <si>
    <t>Control de Calidad de Productos Pecuarios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</si>
</sst>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rgb="FF333333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7"/>
      <color rgb="FF333333"/>
      <name val="Arial"/>
      <family val="2"/>
    </font>
    <font>
      <b/>
      <sz val="8"/>
      <color rgb="FF333333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333333"/>
      <name val="Arial"/>
      <family val="2"/>
    </font>
    <font>
      <b/>
      <sz val="16"/>
      <color rgb="FF333333"/>
      <name val="Arial"/>
      <family val="2"/>
    </font>
    <font>
      <b/>
      <sz val="22"/>
      <color rgb="FF333333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333333"/>
      <name val="Arial"/>
      <family val="2"/>
    </font>
    <font>
      <b/>
      <sz val="36"/>
      <color theme="9" tint="-0.49998474074526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7C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3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6" borderId="22" xfId="0" applyFont="1" applyFill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8" fillId="0" borderId="0" xfId="0" applyFont="1"/>
    <xf numFmtId="0" fontId="0" fillId="18" borderId="24" xfId="0" applyFill="1" applyBorder="1" applyAlignment="1">
      <alignment horizontal="center" vertical="center"/>
    </xf>
    <xf numFmtId="0" fontId="0" fillId="18" borderId="29" xfId="0" applyFill="1" applyBorder="1" applyAlignment="1">
      <alignment horizontal="center" vertical="center"/>
    </xf>
    <xf numFmtId="0" fontId="0" fillId="18" borderId="30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8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0" fillId="19" borderId="5" xfId="0" applyFill="1" applyBorder="1" applyAlignment="1">
      <alignment horizontal="center" vertical="center"/>
    </xf>
    <xf numFmtId="0" fontId="0" fillId="20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13" fillId="3" borderId="31" xfId="0" applyFont="1" applyFill="1" applyBorder="1" applyAlignment="1">
      <alignment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vertical="center" wrapText="1"/>
    </xf>
    <xf numFmtId="0" fontId="13" fillId="3" borderId="33" xfId="0" applyFont="1" applyFill="1" applyBorder="1" applyAlignment="1">
      <alignment vertical="center" wrapText="1"/>
    </xf>
    <xf numFmtId="0" fontId="16" fillId="0" borderId="30" xfId="0" applyFont="1" applyBorder="1" applyAlignment="1">
      <alignment horizontal="center" vertical="center" wrapText="1"/>
    </xf>
    <xf numFmtId="0" fontId="15" fillId="3" borderId="32" xfId="0" applyFont="1" applyFill="1" applyBorder="1" applyAlignment="1">
      <alignment vertical="center" wrapText="1"/>
    </xf>
    <xf numFmtId="0" fontId="13" fillId="6" borderId="32" xfId="0" applyFont="1" applyFill="1" applyBorder="1" applyAlignment="1">
      <alignment vertical="center" wrapText="1"/>
    </xf>
    <xf numFmtId="0" fontId="13" fillId="17" borderId="30" xfId="0" applyFont="1" applyFill="1" applyBorder="1" applyAlignment="1">
      <alignment horizontal="center" vertical="center" wrapText="1"/>
    </xf>
    <xf numFmtId="0" fontId="13" fillId="10" borderId="34" xfId="0" applyFont="1" applyFill="1" applyBorder="1" applyAlignment="1">
      <alignment vertical="center" wrapText="1"/>
    </xf>
    <xf numFmtId="0" fontId="13" fillId="0" borderId="30" xfId="0" applyFont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vertical="center" wrapText="1"/>
    </xf>
    <xf numFmtId="0" fontId="13" fillId="0" borderId="5" xfId="0" applyFont="1" applyBorder="1"/>
    <xf numFmtId="0" fontId="13" fillId="9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6" borderId="5" xfId="0" applyFont="1" applyFill="1" applyBorder="1" applyAlignment="1">
      <alignment vertical="center" wrapText="1"/>
    </xf>
    <xf numFmtId="0" fontId="13" fillId="17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6" borderId="0" xfId="0" applyFont="1" applyFill="1"/>
    <xf numFmtId="0" fontId="13" fillId="9" borderId="5" xfId="0" applyFont="1" applyFill="1" applyBorder="1"/>
    <xf numFmtId="0" fontId="13" fillId="10" borderId="5" xfId="0" applyFont="1" applyFill="1" applyBorder="1" applyAlignment="1">
      <alignment vertical="center" wrapText="1"/>
    </xf>
    <xf numFmtId="0" fontId="13" fillId="9" borderId="5" xfId="0" applyFont="1" applyFill="1" applyBorder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10" borderId="8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6" fillId="14" borderId="5" xfId="0" applyFont="1" applyFill="1" applyBorder="1" applyAlignment="1">
      <alignment horizontal="center" vertical="center" wrapText="1"/>
    </xf>
    <xf numFmtId="0" fontId="16" fillId="9" borderId="5" xfId="0" applyNumberFormat="1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16" borderId="5" xfId="0" applyFont="1" applyFill="1" applyBorder="1" applyAlignment="1">
      <alignment horizontal="center" vertical="center" wrapText="1"/>
    </xf>
    <xf numFmtId="0" fontId="16" fillId="13" borderId="5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6" fillId="15" borderId="5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2" borderId="5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16" borderId="6" xfId="0" applyFont="1" applyFill="1" applyBorder="1" applyAlignment="1">
      <alignment horizontal="center" vertical="center" wrapText="1"/>
    </xf>
    <xf numFmtId="0" fontId="16" fillId="16" borderId="10" xfId="0" applyFont="1" applyFill="1" applyBorder="1" applyAlignment="1">
      <alignment horizontal="center" vertical="center" wrapText="1"/>
    </xf>
    <xf numFmtId="0" fontId="16" fillId="16" borderId="8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textRotation="90" wrapText="1"/>
    </xf>
    <xf numFmtId="0" fontId="11" fillId="0" borderId="8" xfId="0" applyFont="1" applyBorder="1" applyAlignment="1">
      <alignment horizontal="center" vertical="center" textRotation="90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textRotation="90" wrapText="1"/>
    </xf>
    <xf numFmtId="0" fontId="13" fillId="0" borderId="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textRotation="90" wrapText="1"/>
    </xf>
    <xf numFmtId="0" fontId="16" fillId="16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textRotation="90" wrapText="1"/>
    </xf>
    <xf numFmtId="0" fontId="16" fillId="3" borderId="5" xfId="0" applyFont="1" applyFill="1" applyBorder="1" applyAlignment="1">
      <alignment horizontal="right" vertical="center" wrapText="1"/>
    </xf>
    <xf numFmtId="0" fontId="16" fillId="6" borderId="5" xfId="0" applyFont="1" applyFill="1" applyBorder="1" applyAlignment="1">
      <alignment horizontal="left" vertical="center" wrapText="1"/>
    </xf>
    <xf numFmtId="0" fontId="16" fillId="10" borderId="5" xfId="0" applyFont="1" applyFill="1" applyBorder="1" applyAlignment="1">
      <alignment horizontal="left" vertical="center" wrapText="1"/>
    </xf>
    <xf numFmtId="0" fontId="10" fillId="12" borderId="5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99CC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="130" zoomScaleNormal="130" workbookViewId="0">
      <selection activeCell="I34" sqref="I34"/>
    </sheetView>
  </sheetViews>
  <sheetFormatPr baseColWidth="10" defaultRowHeight="15" x14ac:dyDescent="0.25"/>
  <cols>
    <col min="1" max="1" width="13.5703125" customWidth="1"/>
    <col min="3" max="3" width="20.85546875" customWidth="1"/>
    <col min="4" max="9" width="5.7109375" customWidth="1"/>
    <col min="10" max="11" width="5.7109375" hidden="1" customWidth="1"/>
    <col min="14" max="14" width="7.140625" hidden="1" customWidth="1"/>
    <col min="15" max="15" width="6.28515625" hidden="1" customWidth="1"/>
  </cols>
  <sheetData>
    <row r="1" spans="1:17" x14ac:dyDescent="0.25">
      <c r="A1" s="129" t="s">
        <v>0</v>
      </c>
      <c r="B1" s="131" t="s">
        <v>1</v>
      </c>
      <c r="C1" s="131" t="s">
        <v>2</v>
      </c>
      <c r="D1" s="131" t="s">
        <v>3</v>
      </c>
      <c r="E1" s="131"/>
      <c r="F1" s="131"/>
      <c r="G1" s="131"/>
      <c r="H1" s="131"/>
      <c r="I1" s="131"/>
      <c r="J1" s="138" t="s">
        <v>4</v>
      </c>
      <c r="K1" s="140"/>
      <c r="L1" s="140"/>
      <c r="M1" s="141"/>
      <c r="N1" s="131" t="s">
        <v>5</v>
      </c>
      <c r="O1" s="138"/>
      <c r="P1" s="138"/>
      <c r="Q1" s="139"/>
    </row>
    <row r="2" spans="1:17" x14ac:dyDescent="0.25">
      <c r="A2" s="130"/>
      <c r="B2" s="124"/>
      <c r="C2" s="124"/>
      <c r="D2" s="124" t="s">
        <v>6</v>
      </c>
      <c r="E2" s="124" t="s">
        <v>7</v>
      </c>
      <c r="F2" s="124" t="s">
        <v>8</v>
      </c>
      <c r="G2" s="124" t="s">
        <v>9</v>
      </c>
      <c r="H2" s="124" t="s">
        <v>10</v>
      </c>
      <c r="I2" s="124" t="s">
        <v>11</v>
      </c>
      <c r="J2" s="124" t="s">
        <v>21</v>
      </c>
      <c r="K2" s="124" t="s">
        <v>22</v>
      </c>
      <c r="L2" s="124" t="s">
        <v>12</v>
      </c>
      <c r="M2" s="124" t="s">
        <v>13</v>
      </c>
      <c r="N2" s="125" t="s">
        <v>23</v>
      </c>
      <c r="O2" s="125" t="s">
        <v>24</v>
      </c>
      <c r="P2" s="125" t="s">
        <v>14</v>
      </c>
      <c r="Q2" s="127" t="s">
        <v>15</v>
      </c>
    </row>
    <row r="3" spans="1:17" ht="15.75" thickBot="1" x14ac:dyDescent="0.3">
      <c r="A3" s="130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6"/>
      <c r="O3" s="126"/>
      <c r="P3" s="126"/>
      <c r="Q3" s="128"/>
    </row>
    <row r="4" spans="1:17" x14ac:dyDescent="0.25">
      <c r="A4" s="132" t="s">
        <v>25</v>
      </c>
      <c r="B4" s="135" t="s">
        <v>28</v>
      </c>
      <c r="C4" s="23" t="s">
        <v>31</v>
      </c>
      <c r="D4" s="24">
        <v>64</v>
      </c>
      <c r="E4" s="24"/>
      <c r="F4" s="7"/>
      <c r="G4" s="7"/>
      <c r="H4" s="7"/>
      <c r="I4" s="7"/>
      <c r="J4" s="7">
        <v>32</v>
      </c>
      <c r="K4" s="7">
        <v>32</v>
      </c>
      <c r="L4" s="7">
        <f>SUM(J4:K4)</f>
        <v>64</v>
      </c>
      <c r="M4" s="118">
        <f>SUM(L4:L11)</f>
        <v>560</v>
      </c>
      <c r="N4" s="25">
        <f>J4/16</f>
        <v>2</v>
      </c>
      <c r="O4" s="26">
        <f>K4/32</f>
        <v>1</v>
      </c>
      <c r="P4" s="26">
        <f>SUM(N4:O4)</f>
        <v>3</v>
      </c>
      <c r="Q4" s="121">
        <f>SUM(P4:P11)</f>
        <v>24</v>
      </c>
    </row>
    <row r="5" spans="1:17" ht="22.5" x14ac:dyDescent="0.25">
      <c r="A5" s="133"/>
      <c r="B5" s="136"/>
      <c r="C5" s="1" t="s">
        <v>32</v>
      </c>
      <c r="D5" s="4"/>
      <c r="E5" s="4">
        <v>64</v>
      </c>
      <c r="F5" s="4"/>
      <c r="G5" s="4"/>
      <c r="H5" s="4"/>
      <c r="I5" s="4"/>
      <c r="J5" s="4">
        <v>32</v>
      </c>
      <c r="K5" s="4">
        <v>32</v>
      </c>
      <c r="L5" s="4">
        <f t="shared" ref="L5:L27" si="0">SUM(J5:K5)</f>
        <v>64</v>
      </c>
      <c r="M5" s="119"/>
      <c r="N5" s="5">
        <f t="shared" ref="N5:N11" si="1">J5/16</f>
        <v>2</v>
      </c>
      <c r="O5" s="19">
        <f t="shared" ref="O5:O11" si="2">K5/32</f>
        <v>1</v>
      </c>
      <c r="P5" s="19">
        <f t="shared" ref="P5:P27" si="3">SUM(N5:O5)</f>
        <v>3</v>
      </c>
      <c r="Q5" s="122"/>
    </row>
    <row r="6" spans="1:17" ht="22.5" x14ac:dyDescent="0.25">
      <c r="A6" s="133"/>
      <c r="B6" s="136"/>
      <c r="C6" s="1" t="s">
        <v>33</v>
      </c>
      <c r="D6" s="4">
        <v>96</v>
      </c>
      <c r="E6" s="4"/>
      <c r="F6" s="4"/>
      <c r="G6" s="4"/>
      <c r="H6" s="4"/>
      <c r="I6" s="4"/>
      <c r="J6" s="4">
        <v>64</v>
      </c>
      <c r="K6" s="4">
        <v>32</v>
      </c>
      <c r="L6" s="4">
        <f t="shared" si="0"/>
        <v>96</v>
      </c>
      <c r="M6" s="119"/>
      <c r="N6" s="5">
        <f t="shared" si="1"/>
        <v>4</v>
      </c>
      <c r="O6" s="19">
        <f t="shared" si="2"/>
        <v>1</v>
      </c>
      <c r="P6" s="19">
        <f t="shared" si="3"/>
        <v>5</v>
      </c>
      <c r="Q6" s="122"/>
    </row>
    <row r="7" spans="1:17" ht="22.5" x14ac:dyDescent="0.25">
      <c r="A7" s="133"/>
      <c r="B7" s="136"/>
      <c r="C7" s="1" t="s">
        <v>34</v>
      </c>
      <c r="D7" s="4"/>
      <c r="E7" s="4">
        <v>96</v>
      </c>
      <c r="F7" s="4"/>
      <c r="G7" s="4"/>
      <c r="H7" s="4"/>
      <c r="I7" s="4"/>
      <c r="J7" s="4">
        <v>64</v>
      </c>
      <c r="K7" s="4">
        <v>32</v>
      </c>
      <c r="L7" s="4">
        <f t="shared" si="0"/>
        <v>96</v>
      </c>
      <c r="M7" s="119"/>
      <c r="N7" s="5">
        <f t="shared" si="1"/>
        <v>4</v>
      </c>
      <c r="O7" s="19">
        <f t="shared" si="2"/>
        <v>1</v>
      </c>
      <c r="P7" s="19">
        <f t="shared" si="3"/>
        <v>5</v>
      </c>
      <c r="Q7" s="122"/>
    </row>
    <row r="8" spans="1:17" x14ac:dyDescent="0.25">
      <c r="A8" s="133"/>
      <c r="B8" s="136"/>
      <c r="C8" s="6" t="s">
        <v>35</v>
      </c>
      <c r="D8" s="4">
        <v>32</v>
      </c>
      <c r="E8" s="4"/>
      <c r="F8" s="4"/>
      <c r="G8" s="4"/>
      <c r="H8" s="4"/>
      <c r="I8" s="4"/>
      <c r="J8" s="4"/>
      <c r="K8" s="4">
        <v>32</v>
      </c>
      <c r="L8" s="4">
        <f t="shared" si="0"/>
        <v>32</v>
      </c>
      <c r="M8" s="119"/>
      <c r="N8" s="5">
        <f t="shared" si="1"/>
        <v>0</v>
      </c>
      <c r="O8" s="19">
        <f t="shared" si="2"/>
        <v>1</v>
      </c>
      <c r="P8" s="19">
        <f t="shared" si="3"/>
        <v>1</v>
      </c>
      <c r="Q8" s="122"/>
    </row>
    <row r="9" spans="1:17" x14ac:dyDescent="0.25">
      <c r="A9" s="133"/>
      <c r="B9" s="136"/>
      <c r="C9" s="6" t="s">
        <v>36</v>
      </c>
      <c r="D9" s="4">
        <v>48</v>
      </c>
      <c r="E9" s="4"/>
      <c r="F9" s="4"/>
      <c r="G9" s="4"/>
      <c r="H9" s="4"/>
      <c r="I9" s="4"/>
      <c r="J9" s="4">
        <v>16</v>
      </c>
      <c r="K9" s="4">
        <v>32</v>
      </c>
      <c r="L9" s="4">
        <f t="shared" si="0"/>
        <v>48</v>
      </c>
      <c r="M9" s="119"/>
      <c r="N9" s="5">
        <f t="shared" si="1"/>
        <v>1</v>
      </c>
      <c r="O9" s="19">
        <f t="shared" si="2"/>
        <v>1</v>
      </c>
      <c r="P9" s="19">
        <f t="shared" si="3"/>
        <v>2</v>
      </c>
      <c r="Q9" s="122"/>
    </row>
    <row r="10" spans="1:17" x14ac:dyDescent="0.25">
      <c r="A10" s="133"/>
      <c r="B10" s="136"/>
      <c r="C10" s="6" t="s">
        <v>38</v>
      </c>
      <c r="D10" s="4"/>
      <c r="E10" s="4">
        <v>32</v>
      </c>
      <c r="F10" s="4"/>
      <c r="G10" s="4"/>
      <c r="H10" s="4"/>
      <c r="I10" s="4"/>
      <c r="J10" s="4"/>
      <c r="K10" s="4">
        <v>32</v>
      </c>
      <c r="L10" s="4">
        <f t="shared" si="0"/>
        <v>32</v>
      </c>
      <c r="M10" s="119"/>
      <c r="N10" s="5">
        <f t="shared" si="1"/>
        <v>0</v>
      </c>
      <c r="O10" s="19">
        <f t="shared" si="2"/>
        <v>1</v>
      </c>
      <c r="P10" s="19">
        <f t="shared" si="3"/>
        <v>1</v>
      </c>
      <c r="Q10" s="122"/>
    </row>
    <row r="11" spans="1:17" ht="23.25" thickBot="1" x14ac:dyDescent="0.3">
      <c r="A11" s="134"/>
      <c r="B11" s="137"/>
      <c r="C11" s="27" t="s">
        <v>37</v>
      </c>
      <c r="D11" s="28">
        <v>64</v>
      </c>
      <c r="E11" s="28">
        <v>64</v>
      </c>
      <c r="F11" s="28"/>
      <c r="G11" s="28"/>
      <c r="H11" s="28"/>
      <c r="I11" s="28"/>
      <c r="J11" s="28"/>
      <c r="K11" s="28">
        <v>128</v>
      </c>
      <c r="L11" s="28">
        <f t="shared" si="0"/>
        <v>128</v>
      </c>
      <c r="M11" s="120"/>
      <c r="N11" s="29">
        <f t="shared" si="1"/>
        <v>0</v>
      </c>
      <c r="O11" s="30">
        <f t="shared" si="2"/>
        <v>4</v>
      </c>
      <c r="P11" s="30">
        <f t="shared" si="3"/>
        <v>4</v>
      </c>
      <c r="Q11" s="123"/>
    </row>
    <row r="12" spans="1:17" ht="15" customHeight="1" x14ac:dyDescent="0.25">
      <c r="A12" s="132" t="s">
        <v>26</v>
      </c>
      <c r="B12" s="115" t="s">
        <v>29</v>
      </c>
      <c r="C12" s="23" t="s">
        <v>39</v>
      </c>
      <c r="D12" s="7"/>
      <c r="E12" s="7"/>
      <c r="F12" s="7">
        <v>64</v>
      </c>
      <c r="G12" s="7"/>
      <c r="H12" s="7"/>
      <c r="I12" s="7"/>
      <c r="J12" s="7">
        <v>32</v>
      </c>
      <c r="K12" s="7">
        <v>32</v>
      </c>
      <c r="L12" s="7">
        <f t="shared" si="0"/>
        <v>64</v>
      </c>
      <c r="M12" s="118">
        <f>SUM(L12:L19)</f>
        <v>720</v>
      </c>
      <c r="N12" s="25">
        <f t="shared" ref="N12:N27" si="4">J12/16</f>
        <v>2</v>
      </c>
      <c r="O12" s="26">
        <f t="shared" ref="O12:O27" si="5">K12/32</f>
        <v>1</v>
      </c>
      <c r="P12" s="26">
        <f t="shared" si="3"/>
        <v>3</v>
      </c>
      <c r="Q12" s="121">
        <f>SUM(P12:P19)</f>
        <v>29</v>
      </c>
    </row>
    <row r="13" spans="1:17" x14ac:dyDescent="0.25">
      <c r="A13" s="133"/>
      <c r="B13" s="116"/>
      <c r="C13" s="1" t="s">
        <v>40</v>
      </c>
      <c r="D13" s="4"/>
      <c r="E13" s="4"/>
      <c r="F13" s="4">
        <v>112</v>
      </c>
      <c r="G13" s="4"/>
      <c r="H13" s="4"/>
      <c r="I13" s="4"/>
      <c r="J13" s="4">
        <v>48</v>
      </c>
      <c r="K13" s="4">
        <v>64</v>
      </c>
      <c r="L13" s="4">
        <f t="shared" si="0"/>
        <v>112</v>
      </c>
      <c r="M13" s="119"/>
      <c r="N13" s="5">
        <f t="shared" si="4"/>
        <v>3</v>
      </c>
      <c r="O13" s="19">
        <f t="shared" si="5"/>
        <v>2</v>
      </c>
      <c r="P13" s="19">
        <f t="shared" si="3"/>
        <v>5</v>
      </c>
      <c r="Q13" s="122"/>
    </row>
    <row r="14" spans="1:17" x14ac:dyDescent="0.25">
      <c r="A14" s="133"/>
      <c r="B14" s="116"/>
      <c r="C14" s="1" t="s">
        <v>41</v>
      </c>
      <c r="D14" s="4"/>
      <c r="E14" s="4"/>
      <c r="F14" s="4"/>
      <c r="G14" s="4">
        <v>112</v>
      </c>
      <c r="H14" s="4"/>
      <c r="I14" s="4"/>
      <c r="J14" s="4">
        <v>48</v>
      </c>
      <c r="K14" s="4">
        <v>64</v>
      </c>
      <c r="L14" s="4">
        <f t="shared" si="0"/>
        <v>112</v>
      </c>
      <c r="M14" s="119"/>
      <c r="N14" s="5">
        <f t="shared" si="4"/>
        <v>3</v>
      </c>
      <c r="O14" s="19">
        <f>K14/32</f>
        <v>2</v>
      </c>
      <c r="P14" s="19">
        <f t="shared" si="3"/>
        <v>5</v>
      </c>
      <c r="Q14" s="122"/>
    </row>
    <row r="15" spans="1:17" x14ac:dyDescent="0.25">
      <c r="A15" s="133"/>
      <c r="B15" s="116"/>
      <c r="C15" s="1" t="s">
        <v>42</v>
      </c>
      <c r="D15" s="4"/>
      <c r="E15" s="4"/>
      <c r="F15" s="4">
        <v>112</v>
      </c>
      <c r="G15" s="4"/>
      <c r="H15" s="4"/>
      <c r="I15" s="4"/>
      <c r="J15" s="4">
        <v>48</v>
      </c>
      <c r="K15" s="4">
        <v>64</v>
      </c>
      <c r="L15" s="4">
        <f t="shared" si="0"/>
        <v>112</v>
      </c>
      <c r="M15" s="119"/>
      <c r="N15" s="5">
        <f t="shared" si="4"/>
        <v>3</v>
      </c>
      <c r="O15" s="19">
        <f t="shared" si="5"/>
        <v>2</v>
      </c>
      <c r="P15" s="19">
        <f t="shared" si="3"/>
        <v>5</v>
      </c>
      <c r="Q15" s="122"/>
    </row>
    <row r="16" spans="1:17" x14ac:dyDescent="0.25">
      <c r="A16" s="133"/>
      <c r="B16" s="116"/>
      <c r="C16" s="6" t="s">
        <v>43</v>
      </c>
      <c r="D16" s="4"/>
      <c r="E16" s="4">
        <v>48</v>
      </c>
      <c r="F16" s="4"/>
      <c r="G16" s="4"/>
      <c r="H16" s="4"/>
      <c r="I16" s="4"/>
      <c r="J16" s="4">
        <v>16</v>
      </c>
      <c r="K16" s="4">
        <v>32</v>
      </c>
      <c r="L16" s="4">
        <f t="shared" si="0"/>
        <v>48</v>
      </c>
      <c r="M16" s="119"/>
      <c r="N16" s="5">
        <f t="shared" si="4"/>
        <v>1</v>
      </c>
      <c r="O16" s="19">
        <f t="shared" si="5"/>
        <v>1</v>
      </c>
      <c r="P16" s="19">
        <f t="shared" si="3"/>
        <v>2</v>
      </c>
      <c r="Q16" s="122"/>
    </row>
    <row r="17" spans="1:21" ht="22.5" x14ac:dyDescent="0.25">
      <c r="A17" s="133"/>
      <c r="B17" s="116"/>
      <c r="C17" s="6" t="s">
        <v>44</v>
      </c>
      <c r="D17" s="4"/>
      <c r="E17" s="4"/>
      <c r="F17" s="4">
        <v>48</v>
      </c>
      <c r="G17" s="4"/>
      <c r="H17" s="4"/>
      <c r="I17" s="4"/>
      <c r="J17" s="4">
        <v>16</v>
      </c>
      <c r="K17" s="4">
        <v>32</v>
      </c>
      <c r="L17" s="4">
        <f t="shared" si="0"/>
        <v>48</v>
      </c>
      <c r="M17" s="119"/>
      <c r="N17" s="5">
        <f t="shared" si="4"/>
        <v>1</v>
      </c>
      <c r="O17" s="19">
        <f t="shared" si="5"/>
        <v>1</v>
      </c>
      <c r="P17" s="19">
        <f t="shared" si="3"/>
        <v>2</v>
      </c>
      <c r="Q17" s="122"/>
    </row>
    <row r="18" spans="1:21" x14ac:dyDescent="0.25">
      <c r="A18" s="133"/>
      <c r="B18" s="116"/>
      <c r="C18" s="6" t="s">
        <v>45</v>
      </c>
      <c r="D18" s="4"/>
      <c r="E18" s="4"/>
      <c r="F18" s="4">
        <v>32</v>
      </c>
      <c r="G18" s="4"/>
      <c r="H18" s="4"/>
      <c r="I18" s="4"/>
      <c r="J18" s="4"/>
      <c r="K18" s="4">
        <v>32</v>
      </c>
      <c r="L18" s="4">
        <f t="shared" si="0"/>
        <v>32</v>
      </c>
      <c r="M18" s="119"/>
      <c r="N18" s="5">
        <f t="shared" si="4"/>
        <v>0</v>
      </c>
      <c r="O18" s="19">
        <f t="shared" si="5"/>
        <v>1</v>
      </c>
      <c r="P18" s="19">
        <f t="shared" si="3"/>
        <v>1</v>
      </c>
      <c r="Q18" s="122"/>
    </row>
    <row r="19" spans="1:21" ht="23.25" thickBot="1" x14ac:dyDescent="0.3">
      <c r="A19" s="134"/>
      <c r="B19" s="117"/>
      <c r="C19" s="27" t="s">
        <v>37</v>
      </c>
      <c r="D19" s="28"/>
      <c r="E19" s="28"/>
      <c r="F19" s="28">
        <v>128</v>
      </c>
      <c r="G19" s="28">
        <v>64</v>
      </c>
      <c r="H19" s="31"/>
      <c r="I19" s="28"/>
      <c r="J19" s="28"/>
      <c r="K19" s="28">
        <v>192</v>
      </c>
      <c r="L19" s="28">
        <f t="shared" si="0"/>
        <v>192</v>
      </c>
      <c r="M19" s="120"/>
      <c r="N19" s="29">
        <f t="shared" si="4"/>
        <v>0</v>
      </c>
      <c r="O19" s="30">
        <f t="shared" si="5"/>
        <v>6</v>
      </c>
      <c r="P19" s="30">
        <f t="shared" si="3"/>
        <v>6</v>
      </c>
      <c r="Q19" s="123"/>
    </row>
    <row r="20" spans="1:21" ht="22.5" x14ac:dyDescent="0.25">
      <c r="A20" s="112" t="s">
        <v>27</v>
      </c>
      <c r="B20" s="115" t="s">
        <v>30</v>
      </c>
      <c r="C20" s="23" t="s">
        <v>46</v>
      </c>
      <c r="D20" s="7"/>
      <c r="E20" s="7"/>
      <c r="F20" s="7">
        <v>80</v>
      </c>
      <c r="G20" s="7"/>
      <c r="H20" s="24"/>
      <c r="I20" s="7"/>
      <c r="J20" s="7">
        <v>48</v>
      </c>
      <c r="K20" s="7">
        <v>32</v>
      </c>
      <c r="L20" s="8">
        <f t="shared" si="0"/>
        <v>80</v>
      </c>
      <c r="M20" s="118">
        <f>SUM(L20:L27)</f>
        <v>624</v>
      </c>
      <c r="N20" s="32">
        <f t="shared" si="4"/>
        <v>3</v>
      </c>
      <c r="O20" s="33">
        <f t="shared" si="5"/>
        <v>1</v>
      </c>
      <c r="P20" s="33">
        <f t="shared" si="3"/>
        <v>4</v>
      </c>
      <c r="Q20" s="121">
        <f>SUM(P20:P27)</f>
        <v>27</v>
      </c>
    </row>
    <row r="21" spans="1:21" ht="22.5" x14ac:dyDescent="0.25">
      <c r="A21" s="113"/>
      <c r="B21" s="116"/>
      <c r="C21" s="1" t="s">
        <v>47</v>
      </c>
      <c r="D21" s="4"/>
      <c r="E21" s="4"/>
      <c r="F21" s="4">
        <v>112</v>
      </c>
      <c r="G21" s="4"/>
      <c r="H21" s="2"/>
      <c r="I21" s="4"/>
      <c r="J21" s="4">
        <v>48</v>
      </c>
      <c r="K21" s="4">
        <v>64</v>
      </c>
      <c r="L21" s="4">
        <f t="shared" si="0"/>
        <v>112</v>
      </c>
      <c r="M21" s="119"/>
      <c r="N21" s="5">
        <f t="shared" si="4"/>
        <v>3</v>
      </c>
      <c r="O21" s="5">
        <f t="shared" si="5"/>
        <v>2</v>
      </c>
      <c r="P21" s="5">
        <f t="shared" si="3"/>
        <v>5</v>
      </c>
      <c r="Q21" s="122"/>
    </row>
    <row r="22" spans="1:21" x14ac:dyDescent="0.25">
      <c r="A22" s="113"/>
      <c r="B22" s="116"/>
      <c r="C22" s="1" t="s">
        <v>48</v>
      </c>
      <c r="D22" s="4"/>
      <c r="E22" s="4"/>
      <c r="F22" s="4"/>
      <c r="G22" s="4">
        <v>96</v>
      </c>
      <c r="H22" s="2"/>
      <c r="I22" s="4"/>
      <c r="J22" s="4">
        <v>64</v>
      </c>
      <c r="K22" s="4">
        <v>32</v>
      </c>
      <c r="L22" s="4">
        <f t="shared" si="0"/>
        <v>96</v>
      </c>
      <c r="M22" s="119"/>
      <c r="N22" s="5">
        <f t="shared" si="4"/>
        <v>4</v>
      </c>
      <c r="O22" s="5">
        <f t="shared" si="5"/>
        <v>1</v>
      </c>
      <c r="P22" s="5">
        <f t="shared" si="3"/>
        <v>5</v>
      </c>
      <c r="Q22" s="122"/>
    </row>
    <row r="23" spans="1:21" x14ac:dyDescent="0.25">
      <c r="A23" s="113"/>
      <c r="B23" s="116"/>
      <c r="C23" s="1" t="s">
        <v>49</v>
      </c>
      <c r="D23" s="4"/>
      <c r="E23" s="4"/>
      <c r="F23" s="4"/>
      <c r="G23" s="4">
        <v>96</v>
      </c>
      <c r="H23" s="2"/>
      <c r="I23" s="4"/>
      <c r="J23" s="4">
        <v>64</v>
      </c>
      <c r="K23" s="4">
        <v>32</v>
      </c>
      <c r="L23" s="4">
        <f t="shared" si="0"/>
        <v>96</v>
      </c>
      <c r="M23" s="119"/>
      <c r="N23" s="5">
        <f t="shared" si="4"/>
        <v>4</v>
      </c>
      <c r="O23" s="5">
        <f t="shared" si="5"/>
        <v>1</v>
      </c>
      <c r="P23" s="5">
        <f t="shared" si="3"/>
        <v>5</v>
      </c>
      <c r="Q23" s="122"/>
    </row>
    <row r="24" spans="1:21" ht="22.5" x14ac:dyDescent="0.25">
      <c r="A24" s="113"/>
      <c r="B24" s="116"/>
      <c r="C24" s="6" t="s">
        <v>50</v>
      </c>
      <c r="D24" s="4"/>
      <c r="E24" s="4"/>
      <c r="F24" s="4"/>
      <c r="G24" s="4">
        <v>48</v>
      </c>
      <c r="H24" s="2"/>
      <c r="I24" s="4"/>
      <c r="J24" s="4">
        <v>16</v>
      </c>
      <c r="K24" s="4">
        <v>32</v>
      </c>
      <c r="L24" s="4">
        <f t="shared" si="0"/>
        <v>48</v>
      </c>
      <c r="M24" s="119"/>
      <c r="N24" s="5">
        <f t="shared" si="4"/>
        <v>1</v>
      </c>
      <c r="O24" s="5">
        <f t="shared" si="5"/>
        <v>1</v>
      </c>
      <c r="P24" s="5">
        <f t="shared" si="3"/>
        <v>2</v>
      </c>
      <c r="Q24" s="122"/>
      <c r="U24">
        <f>8*32</f>
        <v>256</v>
      </c>
    </row>
    <row r="25" spans="1:21" x14ac:dyDescent="0.25">
      <c r="A25" s="113"/>
      <c r="B25" s="116"/>
      <c r="C25" s="6" t="s">
        <v>51</v>
      </c>
      <c r="D25" s="4"/>
      <c r="E25" s="4"/>
      <c r="F25" s="4"/>
      <c r="G25" s="4">
        <v>32</v>
      </c>
      <c r="H25" s="2"/>
      <c r="I25" s="4"/>
      <c r="J25" s="4"/>
      <c r="K25" s="4">
        <v>32</v>
      </c>
      <c r="L25" s="4">
        <f t="shared" si="0"/>
        <v>32</v>
      </c>
      <c r="M25" s="119"/>
      <c r="N25" s="5">
        <f t="shared" si="4"/>
        <v>0</v>
      </c>
      <c r="O25" s="5">
        <f t="shared" si="5"/>
        <v>1</v>
      </c>
      <c r="P25" s="5">
        <f t="shared" si="3"/>
        <v>1</v>
      </c>
      <c r="Q25" s="122"/>
      <c r="U25">
        <f>1760</f>
        <v>1760</v>
      </c>
    </row>
    <row r="26" spans="1:21" x14ac:dyDescent="0.25">
      <c r="A26" s="113"/>
      <c r="B26" s="116"/>
      <c r="C26" s="6" t="s">
        <v>52</v>
      </c>
      <c r="D26" s="4"/>
      <c r="E26" s="4"/>
      <c r="F26" s="4"/>
      <c r="G26" s="4">
        <v>32</v>
      </c>
      <c r="H26" s="2"/>
      <c r="I26" s="4"/>
      <c r="J26" s="4"/>
      <c r="K26" s="4">
        <v>32</v>
      </c>
      <c r="L26" s="4">
        <f t="shared" si="0"/>
        <v>32</v>
      </c>
      <c r="M26" s="119"/>
      <c r="N26" s="5">
        <f t="shared" si="4"/>
        <v>0</v>
      </c>
      <c r="O26" s="5">
        <f t="shared" si="5"/>
        <v>1</v>
      </c>
      <c r="P26" s="5">
        <f t="shared" si="3"/>
        <v>1</v>
      </c>
      <c r="Q26" s="122"/>
      <c r="U26">
        <f>U24+U25</f>
        <v>2016</v>
      </c>
    </row>
    <row r="27" spans="1:21" ht="23.25" thickBot="1" x14ac:dyDescent="0.3">
      <c r="A27" s="114"/>
      <c r="B27" s="117"/>
      <c r="C27" s="27" t="s">
        <v>37</v>
      </c>
      <c r="D27" s="28"/>
      <c r="E27" s="28"/>
      <c r="F27" s="28"/>
      <c r="G27" s="28">
        <v>128</v>
      </c>
      <c r="H27" s="31"/>
      <c r="I27" s="28"/>
      <c r="J27" s="28"/>
      <c r="K27" s="28">
        <v>128</v>
      </c>
      <c r="L27" s="13">
        <f t="shared" si="0"/>
        <v>128</v>
      </c>
      <c r="M27" s="120"/>
      <c r="N27" s="21">
        <f t="shared" si="4"/>
        <v>0</v>
      </c>
      <c r="O27" s="22">
        <f t="shared" si="5"/>
        <v>4</v>
      </c>
      <c r="P27" s="22">
        <f t="shared" si="3"/>
        <v>4</v>
      </c>
      <c r="Q27" s="123"/>
    </row>
    <row r="28" spans="1:21" ht="21" customHeight="1" x14ac:dyDescent="0.25">
      <c r="A28" s="105" t="s">
        <v>16</v>
      </c>
      <c r="B28" s="108" t="s">
        <v>17</v>
      </c>
      <c r="C28" s="108"/>
      <c r="D28" s="7">
        <f>D4+D5+D6+D7+D12+D13+D14+D15+D20+D21+D22+D23</f>
        <v>160</v>
      </c>
      <c r="E28" s="7">
        <f t="shared" ref="E28:I28" si="6">E4+E5+E6+E7+E12+E13+E14+E15+E20+E21+E22+E23</f>
        <v>160</v>
      </c>
      <c r="F28" s="7">
        <f t="shared" si="6"/>
        <v>480</v>
      </c>
      <c r="G28" s="7">
        <f t="shared" si="6"/>
        <v>304</v>
      </c>
      <c r="H28" s="7">
        <f t="shared" si="6"/>
        <v>0</v>
      </c>
      <c r="I28" s="7">
        <f t="shared" si="6"/>
        <v>0</v>
      </c>
      <c r="J28" s="8"/>
      <c r="K28" s="8"/>
      <c r="L28" s="8">
        <f>SUM(D28:I28)</f>
        <v>1104</v>
      </c>
      <c r="M28" s="9"/>
      <c r="N28" s="7">
        <f t="shared" ref="N28:O28" si="7">N4+N5+N6+N7+N12+N13+N14+N15+N20+N21+N22+N23</f>
        <v>37</v>
      </c>
      <c r="O28" s="7">
        <f t="shared" si="7"/>
        <v>16</v>
      </c>
      <c r="P28" s="7">
        <f>P4+P5+P6+P7+P12+P13+P14+P15+P20+P21+P22+P23</f>
        <v>53</v>
      </c>
      <c r="Q28" s="10"/>
    </row>
    <row r="29" spans="1:21" ht="24.75" customHeight="1" x14ac:dyDescent="0.25">
      <c r="A29" s="106"/>
      <c r="B29" s="109" t="s">
        <v>18</v>
      </c>
      <c r="C29" s="109"/>
      <c r="D29" s="3">
        <f>D8+D9+D10+D16+D17+D18+D24+D25+D26</f>
        <v>80</v>
      </c>
      <c r="E29" s="4">
        <f t="shared" ref="E29:I29" si="8">E8+E9+E10+E16+E17+E18+E24+E25+E26</f>
        <v>80</v>
      </c>
      <c r="F29" s="4">
        <f t="shared" si="8"/>
        <v>80</v>
      </c>
      <c r="G29" s="4">
        <f t="shared" si="8"/>
        <v>112</v>
      </c>
      <c r="H29" s="4">
        <f t="shared" si="8"/>
        <v>0</v>
      </c>
      <c r="I29" s="4">
        <f t="shared" si="8"/>
        <v>0</v>
      </c>
      <c r="J29" s="4"/>
      <c r="K29" s="4"/>
      <c r="L29" s="3">
        <f>SUM(D29:I29)</f>
        <v>352</v>
      </c>
      <c r="M29" s="11"/>
      <c r="N29" s="4">
        <f t="shared" ref="N29:O29" si="9">N8+N9+N10+N16+N17+N18+N24+N25+N26</f>
        <v>4</v>
      </c>
      <c r="O29" s="4">
        <f t="shared" si="9"/>
        <v>9</v>
      </c>
      <c r="P29" s="4">
        <f>P8+P9+P10+P16+P17+P18+P24+P25+P26</f>
        <v>13</v>
      </c>
      <c r="Q29" s="12"/>
    </row>
    <row r="30" spans="1:21" ht="22.5" customHeight="1" x14ac:dyDescent="0.25">
      <c r="A30" s="106"/>
      <c r="B30" s="110" t="s">
        <v>19</v>
      </c>
      <c r="C30" s="110"/>
      <c r="D30" s="3">
        <f>D11+D19+D27</f>
        <v>64</v>
      </c>
      <c r="E30" s="4">
        <f t="shared" ref="E30:I30" si="10">E11+E19+E27</f>
        <v>64</v>
      </c>
      <c r="F30" s="4">
        <f t="shared" si="10"/>
        <v>128</v>
      </c>
      <c r="G30" s="4">
        <f t="shared" si="10"/>
        <v>192</v>
      </c>
      <c r="H30" s="4">
        <f t="shared" si="10"/>
        <v>0</v>
      </c>
      <c r="I30" s="4">
        <f t="shared" si="10"/>
        <v>0</v>
      </c>
      <c r="J30" s="13"/>
      <c r="K30" s="13"/>
      <c r="L30" s="13">
        <f>SUM(D30:I30)</f>
        <v>448</v>
      </c>
      <c r="M30" s="14"/>
      <c r="N30" s="4">
        <f>N11+N19+N27</f>
        <v>0</v>
      </c>
      <c r="O30" s="4">
        <f t="shared" ref="O30" si="11">O11+O19+O27</f>
        <v>14</v>
      </c>
      <c r="P30" s="4">
        <f>P11+P19+P27</f>
        <v>14</v>
      </c>
      <c r="Q30" s="15"/>
    </row>
    <row r="31" spans="1:21" ht="24" customHeight="1" thickBot="1" x14ac:dyDescent="0.3">
      <c r="A31" s="107"/>
      <c r="B31" s="111" t="s">
        <v>20</v>
      </c>
      <c r="C31" s="111"/>
      <c r="D31" s="16">
        <f>SUM(D28:D30)</f>
        <v>304</v>
      </c>
      <c r="E31" s="16">
        <f t="shared" ref="E31:I31" si="12">SUM(E28:E30)</f>
        <v>304</v>
      </c>
      <c r="F31" s="16">
        <f t="shared" si="12"/>
        <v>688</v>
      </c>
      <c r="G31" s="16">
        <f t="shared" si="12"/>
        <v>608</v>
      </c>
      <c r="H31" s="16">
        <f t="shared" si="12"/>
        <v>0</v>
      </c>
      <c r="I31" s="16">
        <f t="shared" si="12"/>
        <v>0</v>
      </c>
      <c r="J31" s="16"/>
      <c r="K31" s="16"/>
      <c r="L31" s="17">
        <f>SUM(L28:L30)</f>
        <v>1904</v>
      </c>
      <c r="M31" s="17">
        <f>SUM(M4:M27)</f>
        <v>1904</v>
      </c>
      <c r="N31" s="18">
        <f>SUM(N28:N30)</f>
        <v>41</v>
      </c>
      <c r="O31" s="18">
        <f t="shared" ref="O31:P31" si="13">SUM(O28:O30)</f>
        <v>39</v>
      </c>
      <c r="P31" s="18">
        <f t="shared" si="13"/>
        <v>80</v>
      </c>
      <c r="Q31" s="18">
        <f>SUM(Q4:Q27)</f>
        <v>80</v>
      </c>
    </row>
    <row r="34" spans="4:7" x14ac:dyDescent="0.25">
      <c r="D34">
        <f>D31/40</f>
        <v>7.6</v>
      </c>
      <c r="E34">
        <f t="shared" ref="E34:G34" si="14">E31/40</f>
        <v>7.6</v>
      </c>
      <c r="F34">
        <f>F31/40</f>
        <v>17.2</v>
      </c>
      <c r="G34">
        <f t="shared" si="14"/>
        <v>15.2</v>
      </c>
    </row>
  </sheetData>
  <mergeCells count="37">
    <mergeCell ref="N1:Q1"/>
    <mergeCell ref="D2:D3"/>
    <mergeCell ref="E2:E3"/>
    <mergeCell ref="F2:F3"/>
    <mergeCell ref="G2:G3"/>
    <mergeCell ref="J1:M1"/>
    <mergeCell ref="J2:J3"/>
    <mergeCell ref="K2:K3"/>
    <mergeCell ref="O2:O3"/>
    <mergeCell ref="B4:B11"/>
    <mergeCell ref="M4:M11"/>
    <mergeCell ref="Q4:Q11"/>
    <mergeCell ref="A12:A19"/>
    <mergeCell ref="B12:B19"/>
    <mergeCell ref="M12:M19"/>
    <mergeCell ref="Q12:Q19"/>
    <mergeCell ref="A20:A27"/>
    <mergeCell ref="B20:B27"/>
    <mergeCell ref="M20:M27"/>
    <mergeCell ref="Q20:Q27"/>
    <mergeCell ref="H2:H3"/>
    <mergeCell ref="I2:I3"/>
    <mergeCell ref="L2:L3"/>
    <mergeCell ref="M2:M3"/>
    <mergeCell ref="N2:N3"/>
    <mergeCell ref="Q2:Q3"/>
    <mergeCell ref="P2:P3"/>
    <mergeCell ref="A1:A3"/>
    <mergeCell ref="B1:B3"/>
    <mergeCell ref="C1:C3"/>
    <mergeCell ref="D1:I1"/>
    <mergeCell ref="A4:A11"/>
    <mergeCell ref="A28:A31"/>
    <mergeCell ref="B28:C28"/>
    <mergeCell ref="B29:C29"/>
    <mergeCell ref="B30:C30"/>
    <mergeCell ref="B31:C31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tabSelected="1" zoomScale="98" zoomScaleNormal="98" zoomScaleSheetLayoutView="130" workbookViewId="0">
      <selection sqref="A1:A3"/>
    </sheetView>
  </sheetViews>
  <sheetFormatPr baseColWidth="10" defaultRowHeight="15" outlineLevelCol="1" x14ac:dyDescent="0.25"/>
  <cols>
    <col min="1" max="1" width="8.140625" customWidth="1"/>
    <col min="2" max="2" width="9.140625" customWidth="1"/>
    <col min="4" max="4" width="24" customWidth="1"/>
    <col min="5" max="16" width="4.7109375" customWidth="1" outlineLevel="1"/>
    <col min="17" max="17" width="6" customWidth="1"/>
    <col min="18" max="18" width="6.28515625" customWidth="1"/>
    <col min="19" max="19" width="7.42578125" customWidth="1"/>
    <col min="20" max="20" width="7.85546875" customWidth="1"/>
    <col min="21" max="21" width="6.140625" style="20" customWidth="1" outlineLevel="1"/>
    <col min="22" max="22" width="6.42578125" style="20" customWidth="1" outlineLevel="1"/>
    <col min="23" max="23" width="10" style="20" customWidth="1"/>
    <col min="24" max="24" width="9" customWidth="1"/>
  </cols>
  <sheetData>
    <row r="1" spans="1:27" ht="15" customHeight="1" x14ac:dyDescent="0.25">
      <c r="A1" s="160" t="s">
        <v>0</v>
      </c>
      <c r="B1" s="160"/>
      <c r="C1" s="160" t="s">
        <v>1</v>
      </c>
      <c r="D1" s="160" t="s">
        <v>2</v>
      </c>
      <c r="E1" s="160" t="s">
        <v>3</v>
      </c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 t="s">
        <v>4</v>
      </c>
      <c r="R1" s="160"/>
      <c r="S1" s="160"/>
      <c r="T1" s="160"/>
      <c r="U1" s="160" t="s">
        <v>5</v>
      </c>
      <c r="V1" s="160"/>
      <c r="W1" s="160"/>
      <c r="X1" s="160"/>
      <c r="Y1" s="142">
        <v>2019</v>
      </c>
    </row>
    <row r="2" spans="1:27" ht="20.25" customHeight="1" x14ac:dyDescent="0.25">
      <c r="A2" s="160"/>
      <c r="B2" s="160"/>
      <c r="C2" s="160"/>
      <c r="D2" s="160"/>
      <c r="E2" s="160" t="s">
        <v>6</v>
      </c>
      <c r="F2" s="160" t="s">
        <v>119</v>
      </c>
      <c r="G2" s="160" t="s">
        <v>7</v>
      </c>
      <c r="H2" s="160" t="s">
        <v>119</v>
      </c>
      <c r="I2" s="160" t="s">
        <v>8</v>
      </c>
      <c r="J2" s="160" t="s">
        <v>119</v>
      </c>
      <c r="K2" s="160" t="s">
        <v>9</v>
      </c>
      <c r="L2" s="160" t="s">
        <v>119</v>
      </c>
      <c r="M2" s="160" t="s">
        <v>10</v>
      </c>
      <c r="N2" s="160" t="s">
        <v>119</v>
      </c>
      <c r="O2" s="160" t="s">
        <v>11</v>
      </c>
      <c r="P2" s="160" t="s">
        <v>119</v>
      </c>
      <c r="Q2" s="161" t="s">
        <v>56</v>
      </c>
      <c r="R2" s="161" t="s">
        <v>57</v>
      </c>
      <c r="S2" s="161" t="s">
        <v>12</v>
      </c>
      <c r="T2" s="160" t="s">
        <v>13</v>
      </c>
      <c r="U2" s="161" t="s">
        <v>53</v>
      </c>
      <c r="V2" s="161" t="s">
        <v>54</v>
      </c>
      <c r="W2" s="161" t="s">
        <v>55</v>
      </c>
      <c r="X2" s="160" t="s">
        <v>15</v>
      </c>
      <c r="Y2" s="143"/>
    </row>
    <row r="3" spans="1:27" ht="15.75" thickBot="1" x14ac:dyDescent="0.3">
      <c r="A3" s="160"/>
      <c r="B3" s="160"/>
      <c r="C3" s="160"/>
      <c r="D3" s="162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1"/>
      <c r="R3" s="161"/>
      <c r="S3" s="161"/>
      <c r="T3" s="160"/>
      <c r="U3" s="161"/>
      <c r="V3" s="161"/>
      <c r="W3" s="161"/>
      <c r="X3" s="160"/>
      <c r="Y3" s="143"/>
    </row>
    <row r="4" spans="1:27" ht="30" x14ac:dyDescent="0.25">
      <c r="A4" s="165" t="s">
        <v>58</v>
      </c>
      <c r="B4" s="163" t="s">
        <v>67</v>
      </c>
      <c r="C4" s="166" t="s">
        <v>70</v>
      </c>
      <c r="D4" s="57" t="s">
        <v>75</v>
      </c>
      <c r="E4" s="58">
        <f>S4/16</f>
        <v>3</v>
      </c>
      <c r="F4" s="59">
        <f t="shared" ref="F4:F9" si="0">W4</f>
        <v>2</v>
      </c>
      <c r="G4" s="60"/>
      <c r="H4" s="59"/>
      <c r="I4" s="61"/>
      <c r="J4" s="59"/>
      <c r="K4" s="61"/>
      <c r="L4" s="59"/>
      <c r="M4" s="61"/>
      <c r="N4" s="59"/>
      <c r="O4" s="61"/>
      <c r="P4" s="59"/>
      <c r="Q4" s="61">
        <f>U4*16</f>
        <v>16</v>
      </c>
      <c r="R4" s="61">
        <f>V4*32</f>
        <v>32</v>
      </c>
      <c r="S4" s="61">
        <f>SUM(Q4:R4)</f>
        <v>48</v>
      </c>
      <c r="T4" s="153">
        <f>SUM(S4:S18)</f>
        <v>816</v>
      </c>
      <c r="U4" s="62">
        <v>1</v>
      </c>
      <c r="V4" s="62">
        <v>1</v>
      </c>
      <c r="W4" s="61">
        <f>SUM(U4:V4)</f>
        <v>2</v>
      </c>
      <c r="X4" s="167">
        <f>SUM(W4:W18)</f>
        <v>33</v>
      </c>
      <c r="Y4" s="143"/>
    </row>
    <row r="5" spans="1:27" ht="45" x14ac:dyDescent="0.25">
      <c r="A5" s="165"/>
      <c r="B5" s="163"/>
      <c r="C5" s="166"/>
      <c r="D5" s="63" t="s">
        <v>76</v>
      </c>
      <c r="E5" s="58">
        <f t="shared" ref="E5:E9" si="1">S5/16</f>
        <v>3</v>
      </c>
      <c r="F5" s="59">
        <f t="shared" si="0"/>
        <v>2</v>
      </c>
      <c r="G5" s="60"/>
      <c r="H5" s="62"/>
      <c r="I5" s="61"/>
      <c r="J5" s="62"/>
      <c r="K5" s="61"/>
      <c r="L5" s="62"/>
      <c r="M5" s="61"/>
      <c r="N5" s="62"/>
      <c r="O5" s="61"/>
      <c r="P5" s="62"/>
      <c r="Q5" s="61">
        <f t="shared" ref="Q5:Q18" si="2">U5*16</f>
        <v>16</v>
      </c>
      <c r="R5" s="61">
        <f t="shared" ref="R5:R18" si="3">V5*32</f>
        <v>32</v>
      </c>
      <c r="S5" s="61">
        <f t="shared" ref="S5:S61" si="4">SUM(Q5:R5)</f>
        <v>48</v>
      </c>
      <c r="T5" s="153"/>
      <c r="U5" s="62">
        <v>1</v>
      </c>
      <c r="V5" s="62">
        <v>1</v>
      </c>
      <c r="W5" s="61">
        <f t="shared" ref="W5:W61" si="5">SUM(U5:V5)</f>
        <v>2</v>
      </c>
      <c r="X5" s="167"/>
      <c r="Y5" s="143"/>
    </row>
    <row r="6" spans="1:27" ht="30" x14ac:dyDescent="0.25">
      <c r="A6" s="165"/>
      <c r="B6" s="163"/>
      <c r="C6" s="166"/>
      <c r="D6" s="63" t="s">
        <v>77</v>
      </c>
      <c r="E6" s="58">
        <f t="shared" si="1"/>
        <v>5</v>
      </c>
      <c r="F6" s="59">
        <f t="shared" si="0"/>
        <v>4</v>
      </c>
      <c r="G6" s="60"/>
      <c r="H6" s="62"/>
      <c r="I6" s="61"/>
      <c r="J6" s="62"/>
      <c r="K6" s="61"/>
      <c r="L6" s="62"/>
      <c r="M6" s="61"/>
      <c r="N6" s="62"/>
      <c r="O6" s="61"/>
      <c r="P6" s="62"/>
      <c r="Q6" s="61">
        <f t="shared" si="2"/>
        <v>48</v>
      </c>
      <c r="R6" s="61">
        <f t="shared" si="3"/>
        <v>32</v>
      </c>
      <c r="S6" s="61">
        <f t="shared" si="4"/>
        <v>80</v>
      </c>
      <c r="T6" s="153"/>
      <c r="U6" s="62">
        <v>3</v>
      </c>
      <c r="V6" s="62">
        <v>1</v>
      </c>
      <c r="W6" s="61">
        <f t="shared" si="5"/>
        <v>4</v>
      </c>
      <c r="X6" s="167"/>
      <c r="Y6" s="143"/>
    </row>
    <row r="7" spans="1:27" x14ac:dyDescent="0.25">
      <c r="A7" s="165"/>
      <c r="B7" s="163"/>
      <c r="C7" s="166"/>
      <c r="D7" s="63" t="s">
        <v>78</v>
      </c>
      <c r="E7" s="58">
        <f t="shared" si="1"/>
        <v>5</v>
      </c>
      <c r="F7" s="59">
        <f t="shared" si="0"/>
        <v>4</v>
      </c>
      <c r="G7" s="60"/>
      <c r="H7" s="62"/>
      <c r="I7" s="61"/>
      <c r="J7" s="62"/>
      <c r="K7" s="61"/>
      <c r="L7" s="62"/>
      <c r="M7" s="61"/>
      <c r="N7" s="62"/>
      <c r="O7" s="61"/>
      <c r="P7" s="62"/>
      <c r="Q7" s="61">
        <f t="shared" si="2"/>
        <v>48</v>
      </c>
      <c r="R7" s="61">
        <f t="shared" si="3"/>
        <v>32</v>
      </c>
      <c r="S7" s="61">
        <f t="shared" si="4"/>
        <v>80</v>
      </c>
      <c r="T7" s="153"/>
      <c r="U7" s="62">
        <v>3</v>
      </c>
      <c r="V7" s="62">
        <v>1</v>
      </c>
      <c r="W7" s="61">
        <f t="shared" si="5"/>
        <v>4</v>
      </c>
      <c r="X7" s="167"/>
      <c r="Y7" s="143"/>
    </row>
    <row r="8" spans="1:27" ht="45" x14ac:dyDescent="0.25">
      <c r="A8" s="165"/>
      <c r="B8" s="163"/>
      <c r="C8" s="166"/>
      <c r="D8" s="63" t="s">
        <v>79</v>
      </c>
      <c r="E8" s="58">
        <f t="shared" si="1"/>
        <v>5</v>
      </c>
      <c r="F8" s="59">
        <f t="shared" si="0"/>
        <v>4</v>
      </c>
      <c r="G8" s="60"/>
      <c r="H8" s="62"/>
      <c r="I8" s="61"/>
      <c r="J8" s="62"/>
      <c r="K8" s="61"/>
      <c r="L8" s="62"/>
      <c r="M8" s="61"/>
      <c r="N8" s="62"/>
      <c r="O8" s="61"/>
      <c r="P8" s="62"/>
      <c r="Q8" s="61">
        <f t="shared" si="2"/>
        <v>48</v>
      </c>
      <c r="R8" s="61">
        <f t="shared" si="3"/>
        <v>32</v>
      </c>
      <c r="S8" s="61">
        <f t="shared" si="4"/>
        <v>80</v>
      </c>
      <c r="T8" s="153"/>
      <c r="U8" s="62">
        <v>3</v>
      </c>
      <c r="V8" s="62">
        <v>1</v>
      </c>
      <c r="W8" s="61">
        <f t="shared" si="5"/>
        <v>4</v>
      </c>
      <c r="X8" s="167"/>
      <c r="Y8" s="143"/>
    </row>
    <row r="9" spans="1:27" ht="30" x14ac:dyDescent="0.25">
      <c r="A9" s="165"/>
      <c r="B9" s="164"/>
      <c r="C9" s="166"/>
      <c r="D9" s="64" t="s">
        <v>80</v>
      </c>
      <c r="E9" s="58">
        <f t="shared" si="1"/>
        <v>3</v>
      </c>
      <c r="F9" s="59">
        <f t="shared" si="0"/>
        <v>2</v>
      </c>
      <c r="G9" s="60"/>
      <c r="H9" s="62"/>
      <c r="I9" s="61"/>
      <c r="J9" s="62"/>
      <c r="K9" s="61"/>
      <c r="L9" s="62"/>
      <c r="M9" s="61"/>
      <c r="N9" s="62"/>
      <c r="O9" s="61"/>
      <c r="P9" s="62"/>
      <c r="Q9" s="61">
        <f t="shared" si="2"/>
        <v>16</v>
      </c>
      <c r="R9" s="61">
        <f t="shared" si="3"/>
        <v>32</v>
      </c>
      <c r="S9" s="61">
        <f t="shared" si="4"/>
        <v>48</v>
      </c>
      <c r="T9" s="153"/>
      <c r="U9" s="62">
        <v>1</v>
      </c>
      <c r="V9" s="62">
        <v>1</v>
      </c>
      <c r="W9" s="61">
        <f t="shared" si="5"/>
        <v>2</v>
      </c>
      <c r="X9" s="167"/>
      <c r="Y9" s="143"/>
      <c r="AA9" s="104"/>
    </row>
    <row r="10" spans="1:27" ht="30" x14ac:dyDescent="0.25">
      <c r="A10" s="165"/>
      <c r="B10" s="164"/>
      <c r="C10" s="166"/>
      <c r="D10" s="63" t="s">
        <v>81</v>
      </c>
      <c r="E10" s="65"/>
      <c r="F10" s="62"/>
      <c r="G10" s="60">
        <f>S10/16</f>
        <v>3</v>
      </c>
      <c r="H10" s="62">
        <f>W10</f>
        <v>2</v>
      </c>
      <c r="I10" s="61"/>
      <c r="J10" s="62"/>
      <c r="K10" s="61"/>
      <c r="L10" s="62"/>
      <c r="M10" s="61"/>
      <c r="N10" s="62"/>
      <c r="O10" s="61"/>
      <c r="P10" s="62"/>
      <c r="Q10" s="61">
        <f t="shared" si="2"/>
        <v>16</v>
      </c>
      <c r="R10" s="61">
        <f t="shared" si="3"/>
        <v>32</v>
      </c>
      <c r="S10" s="61">
        <f t="shared" si="4"/>
        <v>48</v>
      </c>
      <c r="T10" s="153"/>
      <c r="U10" s="62">
        <v>1</v>
      </c>
      <c r="V10" s="62">
        <v>1</v>
      </c>
      <c r="W10" s="61">
        <f t="shared" si="5"/>
        <v>2</v>
      </c>
      <c r="X10" s="167"/>
      <c r="Y10" s="143"/>
    </row>
    <row r="11" spans="1:27" ht="30" x14ac:dyDescent="0.25">
      <c r="A11" s="165"/>
      <c r="B11" s="164"/>
      <c r="C11" s="166"/>
      <c r="D11" s="66" t="s">
        <v>82</v>
      </c>
      <c r="E11" s="65"/>
      <c r="F11" s="62"/>
      <c r="G11" s="60">
        <f>S11/16</f>
        <v>4</v>
      </c>
      <c r="H11" s="62">
        <f>W11</f>
        <v>3</v>
      </c>
      <c r="I11" s="61"/>
      <c r="J11" s="62"/>
      <c r="K11" s="61"/>
      <c r="L11" s="62"/>
      <c r="M11" s="61"/>
      <c r="N11" s="62"/>
      <c r="O11" s="61"/>
      <c r="P11" s="62"/>
      <c r="Q11" s="61">
        <f t="shared" si="2"/>
        <v>32</v>
      </c>
      <c r="R11" s="61">
        <f>V11*32</f>
        <v>32</v>
      </c>
      <c r="S11" s="61">
        <f t="shared" si="4"/>
        <v>64</v>
      </c>
      <c r="T11" s="153"/>
      <c r="U11" s="62">
        <v>2</v>
      </c>
      <c r="V11" s="62">
        <v>1</v>
      </c>
      <c r="W11" s="61">
        <f t="shared" si="5"/>
        <v>3</v>
      </c>
      <c r="X11" s="167"/>
      <c r="Y11" s="143"/>
    </row>
    <row r="12" spans="1:27" ht="30" x14ac:dyDescent="0.25">
      <c r="A12" s="165"/>
      <c r="B12" s="164"/>
      <c r="C12" s="166"/>
      <c r="D12" s="67" t="s">
        <v>120</v>
      </c>
      <c r="E12" s="68">
        <f>S12/16</f>
        <v>2</v>
      </c>
      <c r="F12" s="59">
        <f>W12</f>
        <v>1</v>
      </c>
      <c r="G12" s="61"/>
      <c r="H12" s="62"/>
      <c r="I12" s="61"/>
      <c r="J12" s="62"/>
      <c r="K12" s="61"/>
      <c r="L12" s="62"/>
      <c r="M12" s="61"/>
      <c r="N12" s="62"/>
      <c r="O12" s="61"/>
      <c r="P12" s="62"/>
      <c r="Q12" s="61">
        <f t="shared" si="2"/>
        <v>0</v>
      </c>
      <c r="R12" s="61">
        <f t="shared" si="3"/>
        <v>32</v>
      </c>
      <c r="S12" s="61">
        <f t="shared" si="4"/>
        <v>32</v>
      </c>
      <c r="T12" s="153"/>
      <c r="U12" s="62">
        <v>0</v>
      </c>
      <c r="V12" s="62">
        <v>1</v>
      </c>
      <c r="W12" s="61">
        <f t="shared" si="5"/>
        <v>1</v>
      </c>
      <c r="X12" s="167"/>
      <c r="Y12" s="143"/>
    </row>
    <row r="13" spans="1:27" ht="30" x14ac:dyDescent="0.25">
      <c r="A13" s="165"/>
      <c r="B13" s="164"/>
      <c r="C13" s="166"/>
      <c r="D13" s="67" t="s">
        <v>121</v>
      </c>
      <c r="E13" s="68"/>
      <c r="F13" s="59"/>
      <c r="G13" s="60">
        <f>S13/16</f>
        <v>2</v>
      </c>
      <c r="H13" s="62">
        <f>W13</f>
        <v>1</v>
      </c>
      <c r="I13" s="61"/>
      <c r="J13" s="62"/>
      <c r="K13" s="61"/>
      <c r="L13" s="62"/>
      <c r="M13" s="61"/>
      <c r="N13" s="62"/>
      <c r="O13" s="61"/>
      <c r="P13" s="62"/>
      <c r="Q13" s="61">
        <f t="shared" ref="Q13:Q16" si="6">U13*16</f>
        <v>0</v>
      </c>
      <c r="R13" s="61">
        <f t="shared" ref="R13:R16" si="7">V13*32</f>
        <v>32</v>
      </c>
      <c r="S13" s="61">
        <f t="shared" ref="S13:S16" si="8">SUM(Q13:R13)</f>
        <v>32</v>
      </c>
      <c r="T13" s="153"/>
      <c r="U13" s="62">
        <v>0</v>
      </c>
      <c r="V13" s="62">
        <v>1</v>
      </c>
      <c r="W13" s="61">
        <f t="shared" ref="W13:W16" si="9">SUM(U13:V13)</f>
        <v>1</v>
      </c>
      <c r="X13" s="167"/>
      <c r="Y13" s="143"/>
    </row>
    <row r="14" spans="1:27" ht="30" x14ac:dyDescent="0.25">
      <c r="A14" s="165"/>
      <c r="B14" s="164"/>
      <c r="C14" s="166"/>
      <c r="D14" s="67" t="s">
        <v>122</v>
      </c>
      <c r="E14" s="68">
        <f>S14/16</f>
        <v>2</v>
      </c>
      <c r="F14" s="59">
        <f>W14</f>
        <v>1</v>
      </c>
      <c r="G14" s="61"/>
      <c r="H14" s="62"/>
      <c r="I14" s="61"/>
      <c r="J14" s="62"/>
      <c r="K14" s="61"/>
      <c r="L14" s="62"/>
      <c r="M14" s="61"/>
      <c r="N14" s="62"/>
      <c r="O14" s="61"/>
      <c r="P14" s="62"/>
      <c r="Q14" s="61">
        <f t="shared" si="6"/>
        <v>0</v>
      </c>
      <c r="R14" s="61">
        <f t="shared" si="7"/>
        <v>32</v>
      </c>
      <c r="S14" s="61">
        <f t="shared" si="8"/>
        <v>32</v>
      </c>
      <c r="T14" s="153"/>
      <c r="U14" s="62">
        <v>0</v>
      </c>
      <c r="V14" s="62">
        <v>1</v>
      </c>
      <c r="W14" s="61">
        <f t="shared" si="9"/>
        <v>1</v>
      </c>
      <c r="X14" s="167"/>
      <c r="Y14" s="143"/>
    </row>
    <row r="15" spans="1:27" ht="30" x14ac:dyDescent="0.25">
      <c r="A15" s="165"/>
      <c r="B15" s="164"/>
      <c r="C15" s="166"/>
      <c r="D15" s="77" t="s">
        <v>155</v>
      </c>
      <c r="E15" s="78">
        <f>S15/16</f>
        <v>2</v>
      </c>
      <c r="F15" s="59">
        <f>W15</f>
        <v>1</v>
      </c>
      <c r="G15" s="103"/>
      <c r="H15" s="62"/>
      <c r="I15" s="103"/>
      <c r="J15" s="62"/>
      <c r="K15" s="103"/>
      <c r="L15" s="62"/>
      <c r="M15" s="103"/>
      <c r="N15" s="62"/>
      <c r="O15" s="103"/>
      <c r="P15" s="62"/>
      <c r="Q15" s="103">
        <f t="shared" si="6"/>
        <v>0</v>
      </c>
      <c r="R15" s="103">
        <f t="shared" si="7"/>
        <v>32</v>
      </c>
      <c r="S15" s="103">
        <f t="shared" si="8"/>
        <v>32</v>
      </c>
      <c r="T15" s="153"/>
      <c r="U15" s="62">
        <v>0</v>
      </c>
      <c r="V15" s="62">
        <v>1</v>
      </c>
      <c r="W15" s="103">
        <f t="shared" si="9"/>
        <v>1</v>
      </c>
      <c r="X15" s="167"/>
      <c r="Y15" s="143"/>
    </row>
    <row r="16" spans="1:27" ht="30" x14ac:dyDescent="0.25">
      <c r="A16" s="165"/>
      <c r="B16" s="164"/>
      <c r="C16" s="166"/>
      <c r="D16" s="67" t="s">
        <v>123</v>
      </c>
      <c r="E16" s="68"/>
      <c r="F16" s="59"/>
      <c r="G16" s="103">
        <v>4</v>
      </c>
      <c r="H16" s="62">
        <v>2</v>
      </c>
      <c r="I16" s="103"/>
      <c r="J16" s="62"/>
      <c r="K16" s="103"/>
      <c r="L16" s="62"/>
      <c r="M16" s="103"/>
      <c r="N16" s="62"/>
      <c r="O16" s="103"/>
      <c r="P16" s="62"/>
      <c r="Q16" s="103">
        <f t="shared" si="6"/>
        <v>0</v>
      </c>
      <c r="R16" s="103">
        <f t="shared" si="7"/>
        <v>64</v>
      </c>
      <c r="S16" s="103">
        <f t="shared" si="8"/>
        <v>64</v>
      </c>
      <c r="T16" s="153"/>
      <c r="U16" s="62">
        <v>0</v>
      </c>
      <c r="V16" s="62">
        <v>2</v>
      </c>
      <c r="W16" s="103">
        <f t="shared" si="9"/>
        <v>2</v>
      </c>
      <c r="X16" s="167"/>
      <c r="Y16" s="143"/>
    </row>
    <row r="17" spans="1:25" ht="30" x14ac:dyDescent="0.25">
      <c r="A17" s="165"/>
      <c r="B17" s="164"/>
      <c r="C17" s="166"/>
      <c r="D17" s="77" t="s">
        <v>156</v>
      </c>
      <c r="E17" s="68">
        <v>2</v>
      </c>
      <c r="F17" s="59">
        <v>1</v>
      </c>
      <c r="G17" s="103"/>
      <c r="H17" s="62"/>
      <c r="I17" s="61"/>
      <c r="J17" s="62"/>
      <c r="K17" s="61"/>
      <c r="L17" s="62"/>
      <c r="M17" s="61"/>
      <c r="N17" s="62"/>
      <c r="O17" s="61"/>
      <c r="P17" s="62"/>
      <c r="Q17" s="61">
        <f t="shared" si="2"/>
        <v>0</v>
      </c>
      <c r="R17" s="61">
        <f t="shared" si="3"/>
        <v>32</v>
      </c>
      <c r="S17" s="61">
        <f t="shared" si="4"/>
        <v>32</v>
      </c>
      <c r="T17" s="153"/>
      <c r="U17" s="62">
        <v>0</v>
      </c>
      <c r="V17" s="62">
        <v>1</v>
      </c>
      <c r="W17" s="61">
        <f t="shared" si="5"/>
        <v>1</v>
      </c>
      <c r="X17" s="167"/>
      <c r="Y17" s="143"/>
    </row>
    <row r="18" spans="1:25" ht="60.75" thickBot="1" x14ac:dyDescent="0.3">
      <c r="A18" s="165"/>
      <c r="B18" s="164"/>
      <c r="C18" s="166"/>
      <c r="D18" s="69" t="s">
        <v>110</v>
      </c>
      <c r="E18" s="70"/>
      <c r="F18" s="71"/>
      <c r="G18" s="60">
        <f t="shared" ref="G18:G21" si="10">S18/16</f>
        <v>6</v>
      </c>
      <c r="H18" s="62">
        <f>W18</f>
        <v>3</v>
      </c>
      <c r="I18" s="61"/>
      <c r="J18" s="62"/>
      <c r="K18" s="61"/>
      <c r="L18" s="62"/>
      <c r="M18" s="61"/>
      <c r="N18" s="62"/>
      <c r="O18" s="61"/>
      <c r="P18" s="62"/>
      <c r="Q18" s="61">
        <f t="shared" si="2"/>
        <v>0</v>
      </c>
      <c r="R18" s="61">
        <f t="shared" si="3"/>
        <v>96</v>
      </c>
      <c r="S18" s="61">
        <f t="shared" si="4"/>
        <v>96</v>
      </c>
      <c r="T18" s="153"/>
      <c r="U18" s="62">
        <v>0</v>
      </c>
      <c r="V18" s="62">
        <v>3</v>
      </c>
      <c r="W18" s="61">
        <f t="shared" si="5"/>
        <v>3</v>
      </c>
      <c r="X18" s="167"/>
      <c r="Y18" s="143"/>
    </row>
    <row r="19" spans="1:25" ht="30" x14ac:dyDescent="0.25">
      <c r="A19" s="150" t="s">
        <v>59</v>
      </c>
      <c r="B19" s="154" t="s">
        <v>67</v>
      </c>
      <c r="C19" s="157" t="s">
        <v>71</v>
      </c>
      <c r="D19" s="72" t="s">
        <v>83</v>
      </c>
      <c r="E19" s="61"/>
      <c r="F19" s="62"/>
      <c r="G19" s="60">
        <f t="shared" si="10"/>
        <v>2</v>
      </c>
      <c r="H19" s="62">
        <f t="shared" ref="H19:H24" si="11">W19</f>
        <v>1</v>
      </c>
      <c r="I19" s="61"/>
      <c r="J19" s="62"/>
      <c r="K19" s="61"/>
      <c r="L19" s="62"/>
      <c r="M19" s="61"/>
      <c r="N19" s="62"/>
      <c r="O19" s="61"/>
      <c r="P19" s="62"/>
      <c r="Q19" s="61">
        <f t="shared" ref="Q19:Q61" si="12">U19*16</f>
        <v>0</v>
      </c>
      <c r="R19" s="61">
        <f t="shared" ref="R19:R61" si="13">V19*32</f>
        <v>32</v>
      </c>
      <c r="S19" s="61">
        <f t="shared" si="4"/>
        <v>32</v>
      </c>
      <c r="T19" s="144">
        <f>SUM(S19:S26)</f>
        <v>384</v>
      </c>
      <c r="U19" s="62">
        <v>0</v>
      </c>
      <c r="V19" s="62">
        <v>1</v>
      </c>
      <c r="W19" s="61">
        <f t="shared" si="5"/>
        <v>1</v>
      </c>
      <c r="X19" s="147">
        <f>SUM(W19:W26)</f>
        <v>16</v>
      </c>
      <c r="Y19" s="143"/>
    </row>
    <row r="20" spans="1:25" x14ac:dyDescent="0.25">
      <c r="A20" s="151"/>
      <c r="B20" s="155"/>
      <c r="C20" s="158"/>
      <c r="D20" s="73" t="s">
        <v>84</v>
      </c>
      <c r="E20" s="61"/>
      <c r="F20" s="62"/>
      <c r="G20" s="60">
        <f t="shared" si="10"/>
        <v>4</v>
      </c>
      <c r="H20" s="62">
        <f t="shared" si="11"/>
        <v>3</v>
      </c>
      <c r="I20" s="61"/>
      <c r="J20" s="62"/>
      <c r="K20" s="61"/>
      <c r="L20" s="62"/>
      <c r="M20" s="61"/>
      <c r="N20" s="62"/>
      <c r="O20" s="61"/>
      <c r="P20" s="62"/>
      <c r="Q20" s="61">
        <f t="shared" si="12"/>
        <v>32</v>
      </c>
      <c r="R20" s="61">
        <f t="shared" si="13"/>
        <v>32</v>
      </c>
      <c r="S20" s="61">
        <f t="shared" si="4"/>
        <v>64</v>
      </c>
      <c r="T20" s="145"/>
      <c r="U20" s="62">
        <v>2</v>
      </c>
      <c r="V20" s="62">
        <v>1</v>
      </c>
      <c r="W20" s="61">
        <f t="shared" si="5"/>
        <v>3</v>
      </c>
      <c r="X20" s="148"/>
      <c r="Y20" s="143"/>
    </row>
    <row r="21" spans="1:25" ht="30" x14ac:dyDescent="0.25">
      <c r="A21" s="151"/>
      <c r="B21" s="155"/>
      <c r="C21" s="158"/>
      <c r="D21" s="73" t="s">
        <v>85</v>
      </c>
      <c r="E21" s="61"/>
      <c r="F21" s="62"/>
      <c r="G21" s="60">
        <f t="shared" si="10"/>
        <v>5</v>
      </c>
      <c r="H21" s="62">
        <f t="shared" si="11"/>
        <v>4</v>
      </c>
      <c r="I21" s="61"/>
      <c r="J21" s="62"/>
      <c r="K21" s="61"/>
      <c r="L21" s="62"/>
      <c r="M21" s="61"/>
      <c r="N21" s="62"/>
      <c r="O21" s="61"/>
      <c r="P21" s="62"/>
      <c r="Q21" s="61">
        <f t="shared" si="12"/>
        <v>48</v>
      </c>
      <c r="R21" s="61">
        <f t="shared" si="13"/>
        <v>32</v>
      </c>
      <c r="S21" s="61">
        <f t="shared" si="4"/>
        <v>80</v>
      </c>
      <c r="T21" s="145"/>
      <c r="U21" s="62">
        <v>3</v>
      </c>
      <c r="V21" s="62">
        <v>1</v>
      </c>
      <c r="W21" s="61">
        <f t="shared" si="5"/>
        <v>4</v>
      </c>
      <c r="X21" s="148"/>
      <c r="Y21" s="143"/>
    </row>
    <row r="22" spans="1:25" ht="30" x14ac:dyDescent="0.25">
      <c r="A22" s="151"/>
      <c r="B22" s="155"/>
      <c r="C22" s="158"/>
      <c r="D22" s="73" t="s">
        <v>86</v>
      </c>
      <c r="E22" s="61"/>
      <c r="F22" s="62"/>
      <c r="G22" s="74"/>
      <c r="H22" s="75"/>
      <c r="I22" s="61">
        <f>S22/16</f>
        <v>4</v>
      </c>
      <c r="J22" s="62">
        <f>W22</f>
        <v>3</v>
      </c>
      <c r="K22" s="61"/>
      <c r="L22" s="62"/>
      <c r="M22" s="61"/>
      <c r="N22" s="62"/>
      <c r="O22" s="61"/>
      <c r="P22" s="62"/>
      <c r="Q22" s="61">
        <f t="shared" si="12"/>
        <v>32</v>
      </c>
      <c r="R22" s="61">
        <f t="shared" si="13"/>
        <v>32</v>
      </c>
      <c r="S22" s="61">
        <f t="shared" si="4"/>
        <v>64</v>
      </c>
      <c r="T22" s="145"/>
      <c r="U22" s="62">
        <v>2</v>
      </c>
      <c r="V22" s="62">
        <v>1</v>
      </c>
      <c r="W22" s="61">
        <f t="shared" si="5"/>
        <v>3</v>
      </c>
      <c r="X22" s="148"/>
      <c r="Y22" s="143"/>
    </row>
    <row r="23" spans="1:25" ht="24.75" customHeight="1" x14ac:dyDescent="0.25">
      <c r="A23" s="151"/>
      <c r="B23" s="155"/>
      <c r="C23" s="158"/>
      <c r="D23" s="73" t="s">
        <v>87</v>
      </c>
      <c r="E23" s="61"/>
      <c r="F23" s="62"/>
      <c r="G23" s="60">
        <f>S23/16</f>
        <v>1</v>
      </c>
      <c r="H23" s="62">
        <f t="shared" si="11"/>
        <v>1</v>
      </c>
      <c r="I23" s="76"/>
      <c r="J23" s="75"/>
      <c r="K23" s="61"/>
      <c r="L23" s="62"/>
      <c r="M23" s="61"/>
      <c r="N23" s="62"/>
      <c r="O23" s="61"/>
      <c r="P23" s="62"/>
      <c r="Q23" s="61">
        <f t="shared" si="12"/>
        <v>16</v>
      </c>
      <c r="R23" s="61">
        <f t="shared" si="13"/>
        <v>0</v>
      </c>
      <c r="S23" s="61">
        <f t="shared" si="4"/>
        <v>16</v>
      </c>
      <c r="T23" s="145"/>
      <c r="U23" s="62">
        <v>1</v>
      </c>
      <c r="V23" s="62">
        <v>0</v>
      </c>
      <c r="W23" s="61">
        <f t="shared" si="5"/>
        <v>1</v>
      </c>
      <c r="X23" s="148"/>
      <c r="Y23" s="143"/>
    </row>
    <row r="24" spans="1:25" x14ac:dyDescent="0.25">
      <c r="A24" s="151"/>
      <c r="B24" s="155"/>
      <c r="C24" s="158"/>
      <c r="D24" s="77" t="s">
        <v>124</v>
      </c>
      <c r="E24" s="79"/>
      <c r="F24" s="59"/>
      <c r="G24" s="60">
        <f>S24/16</f>
        <v>2</v>
      </c>
      <c r="H24" s="62">
        <f t="shared" si="11"/>
        <v>1</v>
      </c>
      <c r="I24" s="61"/>
      <c r="J24" s="62"/>
      <c r="K24" s="61"/>
      <c r="L24" s="62"/>
      <c r="M24" s="61"/>
      <c r="N24" s="62"/>
      <c r="O24" s="61"/>
      <c r="P24" s="62"/>
      <c r="Q24" s="61">
        <f t="shared" ref="Q24" si="14">U24*16</f>
        <v>0</v>
      </c>
      <c r="R24" s="61">
        <f t="shared" ref="R24" si="15">V24*32</f>
        <v>32</v>
      </c>
      <c r="S24" s="61">
        <f t="shared" ref="S24" si="16">SUM(Q24:R24)</f>
        <v>32</v>
      </c>
      <c r="T24" s="145"/>
      <c r="U24" s="62">
        <v>0</v>
      </c>
      <c r="V24" s="62">
        <v>1</v>
      </c>
      <c r="W24" s="61">
        <f t="shared" ref="W24" si="17">SUM(U24:V24)</f>
        <v>1</v>
      </c>
      <c r="X24" s="148"/>
      <c r="Y24" s="143"/>
    </row>
    <row r="25" spans="1:25" ht="15.75" x14ac:dyDescent="0.25">
      <c r="A25" s="151"/>
      <c r="B25" s="155"/>
      <c r="C25" s="158"/>
      <c r="D25" s="80" t="s">
        <v>114</v>
      </c>
      <c r="E25" s="61"/>
      <c r="F25" s="62"/>
      <c r="G25" s="74"/>
      <c r="H25" s="81"/>
      <c r="I25" s="76"/>
      <c r="J25" s="75"/>
      <c r="K25" s="61"/>
      <c r="L25" s="62"/>
      <c r="M25" s="61">
        <f>S25/16</f>
        <v>2</v>
      </c>
      <c r="N25" s="62">
        <f>W25</f>
        <v>1</v>
      </c>
      <c r="O25" s="61"/>
      <c r="P25" s="62"/>
      <c r="Q25" s="61">
        <f t="shared" si="12"/>
        <v>0</v>
      </c>
      <c r="R25" s="61">
        <f t="shared" si="13"/>
        <v>32</v>
      </c>
      <c r="S25" s="61">
        <f t="shared" si="4"/>
        <v>32</v>
      </c>
      <c r="T25" s="145"/>
      <c r="U25" s="62">
        <v>0</v>
      </c>
      <c r="V25" s="62">
        <v>1</v>
      </c>
      <c r="W25" s="61">
        <f t="shared" si="5"/>
        <v>1</v>
      </c>
      <c r="X25" s="148"/>
      <c r="Y25" s="143"/>
    </row>
    <row r="26" spans="1:25" ht="60" x14ac:dyDescent="0.25">
      <c r="A26" s="152"/>
      <c r="B26" s="156"/>
      <c r="C26" s="159"/>
      <c r="D26" s="82" t="s">
        <v>111</v>
      </c>
      <c r="E26" s="61"/>
      <c r="F26" s="62"/>
      <c r="G26" s="79"/>
      <c r="H26" s="83"/>
      <c r="I26" s="61">
        <f t="shared" ref="I26:I31" si="18">S26/16</f>
        <v>4</v>
      </c>
      <c r="J26" s="62">
        <f>W26</f>
        <v>2</v>
      </c>
      <c r="K26" s="61"/>
      <c r="L26" s="62"/>
      <c r="M26" s="84"/>
      <c r="N26" s="62"/>
      <c r="O26" s="61"/>
      <c r="P26" s="62"/>
      <c r="Q26" s="61">
        <f t="shared" si="12"/>
        <v>0</v>
      </c>
      <c r="R26" s="61">
        <f t="shared" si="13"/>
        <v>64</v>
      </c>
      <c r="S26" s="61">
        <f t="shared" si="4"/>
        <v>64</v>
      </c>
      <c r="T26" s="146"/>
      <c r="U26" s="62">
        <v>0</v>
      </c>
      <c r="V26" s="62">
        <v>2</v>
      </c>
      <c r="W26" s="61">
        <f t="shared" si="5"/>
        <v>2</v>
      </c>
      <c r="X26" s="149"/>
      <c r="Y26" s="143"/>
    </row>
    <row r="27" spans="1:25" x14ac:dyDescent="0.25">
      <c r="A27" s="153" t="s">
        <v>60</v>
      </c>
      <c r="B27" s="154" t="s">
        <v>67</v>
      </c>
      <c r="C27" s="157" t="s">
        <v>72</v>
      </c>
      <c r="D27" s="73" t="s">
        <v>88</v>
      </c>
      <c r="E27" s="61"/>
      <c r="F27" s="62"/>
      <c r="G27" s="61"/>
      <c r="H27" s="62"/>
      <c r="I27" s="61">
        <f t="shared" si="18"/>
        <v>2</v>
      </c>
      <c r="J27" s="62">
        <f t="shared" ref="J27:J31" si="19">W27</f>
        <v>1</v>
      </c>
      <c r="K27" s="61"/>
      <c r="L27" s="62"/>
      <c r="M27" s="61"/>
      <c r="N27" s="62"/>
      <c r="O27" s="61"/>
      <c r="P27" s="62"/>
      <c r="Q27" s="61">
        <f t="shared" si="12"/>
        <v>0</v>
      </c>
      <c r="R27" s="61">
        <f t="shared" si="13"/>
        <v>32</v>
      </c>
      <c r="S27" s="61">
        <f t="shared" si="4"/>
        <v>32</v>
      </c>
      <c r="T27" s="144">
        <f>SUM(S27:S38)</f>
        <v>592</v>
      </c>
      <c r="U27" s="62">
        <v>0</v>
      </c>
      <c r="V27" s="62">
        <v>1</v>
      </c>
      <c r="W27" s="61">
        <f t="shared" si="5"/>
        <v>1</v>
      </c>
      <c r="X27" s="147">
        <f>SUM(W27:W38)</f>
        <v>23</v>
      </c>
      <c r="Y27" s="143"/>
    </row>
    <row r="28" spans="1:25" ht="30" x14ac:dyDescent="0.25">
      <c r="A28" s="153"/>
      <c r="B28" s="155"/>
      <c r="C28" s="158"/>
      <c r="D28" s="73" t="s">
        <v>89</v>
      </c>
      <c r="E28" s="61"/>
      <c r="F28" s="62"/>
      <c r="G28" s="61"/>
      <c r="H28" s="62"/>
      <c r="I28" s="61">
        <f t="shared" si="18"/>
        <v>5</v>
      </c>
      <c r="J28" s="62">
        <f t="shared" si="19"/>
        <v>3</v>
      </c>
      <c r="K28" s="61"/>
      <c r="L28" s="62"/>
      <c r="M28" s="61"/>
      <c r="N28" s="62"/>
      <c r="O28" s="61"/>
      <c r="P28" s="62"/>
      <c r="Q28" s="61">
        <f t="shared" si="12"/>
        <v>16</v>
      </c>
      <c r="R28" s="61">
        <f t="shared" si="13"/>
        <v>64</v>
      </c>
      <c r="S28" s="61">
        <f t="shared" si="4"/>
        <v>80</v>
      </c>
      <c r="T28" s="145"/>
      <c r="U28" s="62">
        <v>1</v>
      </c>
      <c r="V28" s="62">
        <v>2</v>
      </c>
      <c r="W28" s="61">
        <f t="shared" si="5"/>
        <v>3</v>
      </c>
      <c r="X28" s="148"/>
      <c r="Y28" s="143"/>
    </row>
    <row r="29" spans="1:25" ht="30" x14ac:dyDescent="0.25">
      <c r="A29" s="153"/>
      <c r="B29" s="155"/>
      <c r="C29" s="158"/>
      <c r="D29" s="73" t="s">
        <v>90</v>
      </c>
      <c r="E29" s="61"/>
      <c r="F29" s="62"/>
      <c r="G29" s="61"/>
      <c r="H29" s="62"/>
      <c r="I29" s="61">
        <f t="shared" si="18"/>
        <v>3</v>
      </c>
      <c r="J29" s="62">
        <f t="shared" si="19"/>
        <v>2</v>
      </c>
      <c r="K29" s="61"/>
      <c r="L29" s="62"/>
      <c r="M29" s="61"/>
      <c r="N29" s="62"/>
      <c r="O29" s="61"/>
      <c r="P29" s="62"/>
      <c r="Q29" s="61">
        <f t="shared" si="12"/>
        <v>16</v>
      </c>
      <c r="R29" s="61">
        <f t="shared" si="13"/>
        <v>32</v>
      </c>
      <c r="S29" s="61">
        <f t="shared" si="4"/>
        <v>48</v>
      </c>
      <c r="T29" s="145"/>
      <c r="U29" s="62">
        <v>1</v>
      </c>
      <c r="V29" s="62">
        <v>1</v>
      </c>
      <c r="W29" s="61">
        <f t="shared" si="5"/>
        <v>2</v>
      </c>
      <c r="X29" s="148"/>
      <c r="Y29" s="143"/>
    </row>
    <row r="30" spans="1:25" ht="30" x14ac:dyDescent="0.25">
      <c r="A30" s="153"/>
      <c r="B30" s="155"/>
      <c r="C30" s="158"/>
      <c r="D30" s="73" t="s">
        <v>91</v>
      </c>
      <c r="E30" s="61"/>
      <c r="F30" s="62"/>
      <c r="G30" s="61"/>
      <c r="H30" s="62"/>
      <c r="I30" s="61">
        <f t="shared" si="18"/>
        <v>4</v>
      </c>
      <c r="J30" s="62">
        <f t="shared" si="19"/>
        <v>3</v>
      </c>
      <c r="K30" s="61"/>
      <c r="L30" s="62"/>
      <c r="M30" s="61"/>
      <c r="N30" s="62"/>
      <c r="O30" s="61"/>
      <c r="P30" s="62"/>
      <c r="Q30" s="61">
        <f t="shared" si="12"/>
        <v>32</v>
      </c>
      <c r="R30" s="61">
        <f t="shared" si="13"/>
        <v>32</v>
      </c>
      <c r="S30" s="61">
        <f t="shared" si="4"/>
        <v>64</v>
      </c>
      <c r="T30" s="145"/>
      <c r="U30" s="62">
        <v>2</v>
      </c>
      <c r="V30" s="62">
        <v>1</v>
      </c>
      <c r="W30" s="61">
        <f t="shared" si="5"/>
        <v>3</v>
      </c>
      <c r="X30" s="148"/>
      <c r="Y30" s="143"/>
    </row>
    <row r="31" spans="1:25" ht="45" x14ac:dyDescent="0.25">
      <c r="A31" s="153"/>
      <c r="B31" s="155"/>
      <c r="C31" s="158"/>
      <c r="D31" s="73" t="s">
        <v>92</v>
      </c>
      <c r="E31" s="61"/>
      <c r="F31" s="62"/>
      <c r="G31" s="61"/>
      <c r="H31" s="62"/>
      <c r="I31" s="61">
        <f t="shared" si="18"/>
        <v>3</v>
      </c>
      <c r="J31" s="62">
        <f t="shared" si="19"/>
        <v>2</v>
      </c>
      <c r="K31" s="61"/>
      <c r="L31" s="62"/>
      <c r="M31" s="76"/>
      <c r="N31" s="75"/>
      <c r="O31" s="61"/>
      <c r="P31" s="62"/>
      <c r="Q31" s="61">
        <f t="shared" si="12"/>
        <v>16</v>
      </c>
      <c r="R31" s="61">
        <f t="shared" si="13"/>
        <v>32</v>
      </c>
      <c r="S31" s="61">
        <f t="shared" si="4"/>
        <v>48</v>
      </c>
      <c r="T31" s="145"/>
      <c r="U31" s="62">
        <v>1</v>
      </c>
      <c r="V31" s="62">
        <v>1</v>
      </c>
      <c r="W31" s="61">
        <f t="shared" si="5"/>
        <v>2</v>
      </c>
      <c r="X31" s="148"/>
      <c r="Y31" s="143"/>
    </row>
    <row r="32" spans="1:25" ht="60" x14ac:dyDescent="0.25">
      <c r="A32" s="153"/>
      <c r="B32" s="155"/>
      <c r="C32" s="158"/>
      <c r="D32" s="73" t="s">
        <v>93</v>
      </c>
      <c r="E32" s="61"/>
      <c r="F32" s="62"/>
      <c r="G32" s="61"/>
      <c r="H32" s="62"/>
      <c r="I32" s="74"/>
      <c r="J32" s="75"/>
      <c r="K32" s="61">
        <f>S32/16</f>
        <v>3</v>
      </c>
      <c r="L32" s="62">
        <f>W32</f>
        <v>2</v>
      </c>
      <c r="M32" s="76"/>
      <c r="N32" s="75"/>
      <c r="O32" s="61"/>
      <c r="P32" s="62"/>
      <c r="Q32" s="61">
        <f t="shared" si="12"/>
        <v>16</v>
      </c>
      <c r="R32" s="61">
        <f t="shared" si="13"/>
        <v>32</v>
      </c>
      <c r="S32" s="61">
        <f t="shared" si="4"/>
        <v>48</v>
      </c>
      <c r="T32" s="145"/>
      <c r="U32" s="62">
        <v>1</v>
      </c>
      <c r="V32" s="62">
        <v>1</v>
      </c>
      <c r="W32" s="61">
        <f t="shared" si="5"/>
        <v>2</v>
      </c>
      <c r="X32" s="148"/>
      <c r="Y32" s="143"/>
    </row>
    <row r="33" spans="1:25" ht="15.75" x14ac:dyDescent="0.25">
      <c r="A33" s="153"/>
      <c r="B33" s="155"/>
      <c r="C33" s="158"/>
      <c r="D33" s="73" t="s">
        <v>94</v>
      </c>
      <c r="E33" s="61"/>
      <c r="F33" s="62"/>
      <c r="G33" s="61"/>
      <c r="H33" s="62"/>
      <c r="I33" s="74"/>
      <c r="J33" s="81"/>
      <c r="K33" s="61">
        <f t="shared" ref="K33:K35" si="20">S33/16</f>
        <v>4</v>
      </c>
      <c r="L33" s="62">
        <f>W33</f>
        <v>3</v>
      </c>
      <c r="M33" s="74"/>
      <c r="N33" s="81"/>
      <c r="O33" s="61"/>
      <c r="P33" s="62"/>
      <c r="Q33" s="61">
        <f t="shared" si="12"/>
        <v>32</v>
      </c>
      <c r="R33" s="61">
        <f t="shared" si="13"/>
        <v>32</v>
      </c>
      <c r="S33" s="61">
        <f t="shared" si="4"/>
        <v>64</v>
      </c>
      <c r="T33" s="145"/>
      <c r="U33" s="62">
        <v>2</v>
      </c>
      <c r="V33" s="62">
        <v>1</v>
      </c>
      <c r="W33" s="61">
        <f t="shared" si="5"/>
        <v>3</v>
      </c>
      <c r="X33" s="148"/>
      <c r="Y33" s="143"/>
    </row>
    <row r="34" spans="1:25" ht="15.75" x14ac:dyDescent="0.25">
      <c r="A34" s="153"/>
      <c r="B34" s="155"/>
      <c r="C34" s="158"/>
      <c r="D34" s="77" t="s">
        <v>115</v>
      </c>
      <c r="E34" s="61"/>
      <c r="F34" s="62"/>
      <c r="G34" s="74"/>
      <c r="H34" s="81"/>
      <c r="I34" s="61">
        <f t="shared" ref="I34" si="21">S34/16</f>
        <v>3</v>
      </c>
      <c r="J34" s="62">
        <f t="shared" ref="J34" si="22">W34</f>
        <v>2</v>
      </c>
      <c r="K34" s="61"/>
      <c r="L34" s="62"/>
      <c r="M34" s="61"/>
      <c r="N34" s="62"/>
      <c r="O34" s="61"/>
      <c r="P34" s="62"/>
      <c r="Q34" s="61">
        <f t="shared" si="12"/>
        <v>16</v>
      </c>
      <c r="R34" s="61">
        <f t="shared" si="13"/>
        <v>32</v>
      </c>
      <c r="S34" s="61">
        <f t="shared" si="4"/>
        <v>48</v>
      </c>
      <c r="T34" s="145"/>
      <c r="U34" s="62">
        <v>1</v>
      </c>
      <c r="V34" s="62">
        <v>1</v>
      </c>
      <c r="W34" s="61">
        <f t="shared" si="5"/>
        <v>2</v>
      </c>
      <c r="X34" s="148"/>
      <c r="Y34" s="143"/>
    </row>
    <row r="35" spans="1:25" ht="15.75" x14ac:dyDescent="0.25">
      <c r="A35" s="153"/>
      <c r="B35" s="155"/>
      <c r="C35" s="158"/>
      <c r="D35" s="77" t="s">
        <v>125</v>
      </c>
      <c r="E35" s="61"/>
      <c r="F35" s="62"/>
      <c r="G35" s="74"/>
      <c r="H35" s="81"/>
      <c r="I35" s="61"/>
      <c r="J35" s="62"/>
      <c r="K35" s="61">
        <f t="shared" si="20"/>
        <v>2</v>
      </c>
      <c r="L35" s="62">
        <f>W35</f>
        <v>1</v>
      </c>
      <c r="M35" s="61"/>
      <c r="N35" s="62"/>
      <c r="O35" s="61"/>
      <c r="P35" s="62"/>
      <c r="Q35" s="61">
        <f t="shared" ref="Q35" si="23">U35*16</f>
        <v>0</v>
      </c>
      <c r="R35" s="61">
        <f t="shared" ref="R35" si="24">V35*32</f>
        <v>32</v>
      </c>
      <c r="S35" s="61">
        <f t="shared" ref="S35" si="25">SUM(Q35:R35)</f>
        <v>32</v>
      </c>
      <c r="T35" s="145"/>
      <c r="U35" s="62">
        <v>0</v>
      </c>
      <c r="V35" s="62">
        <v>1</v>
      </c>
      <c r="W35" s="61">
        <f t="shared" si="5"/>
        <v>1</v>
      </c>
      <c r="X35" s="148"/>
      <c r="Y35" s="143"/>
    </row>
    <row r="36" spans="1:25" ht="15.75" x14ac:dyDescent="0.25">
      <c r="A36" s="153"/>
      <c r="B36" s="155"/>
      <c r="C36" s="158"/>
      <c r="D36" s="77" t="s">
        <v>126</v>
      </c>
      <c r="E36" s="61"/>
      <c r="F36" s="62"/>
      <c r="G36" s="74"/>
      <c r="H36" s="81"/>
      <c r="I36" s="61"/>
      <c r="J36" s="62"/>
      <c r="K36" s="61"/>
      <c r="L36" s="62"/>
      <c r="M36" s="61">
        <f>S36/16</f>
        <v>2</v>
      </c>
      <c r="N36" s="62">
        <f>W36</f>
        <v>1</v>
      </c>
      <c r="O36" s="61"/>
      <c r="P36" s="62"/>
      <c r="Q36" s="61">
        <f t="shared" si="12"/>
        <v>0</v>
      </c>
      <c r="R36" s="61">
        <f t="shared" si="13"/>
        <v>32</v>
      </c>
      <c r="S36" s="61">
        <f t="shared" si="4"/>
        <v>32</v>
      </c>
      <c r="T36" s="145"/>
      <c r="U36" s="62">
        <v>0</v>
      </c>
      <c r="V36" s="62">
        <v>1</v>
      </c>
      <c r="W36" s="61">
        <f t="shared" si="5"/>
        <v>1</v>
      </c>
      <c r="X36" s="148"/>
      <c r="Y36" s="143"/>
    </row>
    <row r="37" spans="1:25" ht="75" x14ac:dyDescent="0.25">
      <c r="A37" s="153"/>
      <c r="B37" s="155"/>
      <c r="C37" s="158"/>
      <c r="D37" s="85" t="s">
        <v>129</v>
      </c>
      <c r="E37" s="61"/>
      <c r="F37" s="62"/>
      <c r="G37" s="74"/>
      <c r="H37" s="81"/>
      <c r="I37" s="61">
        <f>S37/16</f>
        <v>2</v>
      </c>
      <c r="J37" s="71">
        <f>W37</f>
        <v>1</v>
      </c>
      <c r="K37" s="61"/>
      <c r="L37" s="62"/>
      <c r="M37" s="61"/>
      <c r="N37" s="62"/>
      <c r="O37" s="61"/>
      <c r="P37" s="62"/>
      <c r="Q37" s="61">
        <f t="shared" ref="Q37" si="26">U37*16</f>
        <v>0</v>
      </c>
      <c r="R37" s="61">
        <f t="shared" ref="R37" si="27">V37*32</f>
        <v>32</v>
      </c>
      <c r="S37" s="61">
        <f t="shared" ref="S37" si="28">SUM(Q37:R37)</f>
        <v>32</v>
      </c>
      <c r="T37" s="145"/>
      <c r="U37" s="62">
        <v>0</v>
      </c>
      <c r="V37" s="62">
        <v>1</v>
      </c>
      <c r="W37" s="61">
        <f t="shared" ref="W37" si="29">SUM(U37:V37)</f>
        <v>1</v>
      </c>
      <c r="X37" s="148"/>
      <c r="Y37" s="143"/>
    </row>
    <row r="38" spans="1:25" ht="75" x14ac:dyDescent="0.25">
      <c r="A38" s="153"/>
      <c r="B38" s="156"/>
      <c r="C38" s="159"/>
      <c r="D38" s="85" t="s">
        <v>130</v>
      </c>
      <c r="E38" s="61"/>
      <c r="F38" s="62"/>
      <c r="G38" s="61"/>
      <c r="H38" s="62"/>
      <c r="I38" s="61"/>
      <c r="J38" s="71"/>
      <c r="K38" s="61">
        <f>S38/16</f>
        <v>4</v>
      </c>
      <c r="L38" s="62">
        <f>W38</f>
        <v>2</v>
      </c>
      <c r="M38" s="74"/>
      <c r="N38" s="81"/>
      <c r="O38" s="61"/>
      <c r="P38" s="62"/>
      <c r="Q38" s="61">
        <f t="shared" si="12"/>
        <v>0</v>
      </c>
      <c r="R38" s="61">
        <f t="shared" si="13"/>
        <v>64</v>
      </c>
      <c r="S38" s="61">
        <f t="shared" si="4"/>
        <v>64</v>
      </c>
      <c r="T38" s="146"/>
      <c r="U38" s="62">
        <v>0</v>
      </c>
      <c r="V38" s="62">
        <v>2</v>
      </c>
      <c r="W38" s="61">
        <f t="shared" si="5"/>
        <v>2</v>
      </c>
      <c r="X38" s="149"/>
      <c r="Y38" s="143"/>
    </row>
    <row r="39" spans="1:25" ht="27" customHeight="1" x14ac:dyDescent="0.25">
      <c r="A39" s="165" t="s">
        <v>68</v>
      </c>
      <c r="B39" s="154" t="s">
        <v>67</v>
      </c>
      <c r="C39" s="168" t="s">
        <v>73</v>
      </c>
      <c r="D39" s="73" t="s">
        <v>95</v>
      </c>
      <c r="E39" s="61"/>
      <c r="F39" s="62"/>
      <c r="G39" s="61"/>
      <c r="H39" s="62"/>
      <c r="I39" s="74"/>
      <c r="J39" s="81"/>
      <c r="K39" s="61">
        <f t="shared" ref="K39:K41" si="30">S39/16</f>
        <v>5</v>
      </c>
      <c r="L39" s="62">
        <f t="shared" ref="L39:L41" si="31">W39</f>
        <v>3</v>
      </c>
      <c r="M39" s="74"/>
      <c r="N39" s="81"/>
      <c r="O39" s="61"/>
      <c r="P39" s="62"/>
      <c r="Q39" s="61">
        <f t="shared" si="12"/>
        <v>16</v>
      </c>
      <c r="R39" s="61">
        <f t="shared" si="13"/>
        <v>64</v>
      </c>
      <c r="S39" s="61">
        <f t="shared" si="4"/>
        <v>80</v>
      </c>
      <c r="T39" s="153">
        <f>SUM(S39:S49)</f>
        <v>608</v>
      </c>
      <c r="U39" s="62">
        <v>1</v>
      </c>
      <c r="V39" s="62">
        <v>2</v>
      </c>
      <c r="W39" s="61">
        <f t="shared" si="5"/>
        <v>3</v>
      </c>
      <c r="X39" s="167">
        <f>SUM(W39:W49)</f>
        <v>23</v>
      </c>
      <c r="Y39" s="143"/>
    </row>
    <row r="40" spans="1:25" ht="15.75" x14ac:dyDescent="0.25">
      <c r="A40" s="165"/>
      <c r="B40" s="155"/>
      <c r="C40" s="168"/>
      <c r="D40" s="73" t="s">
        <v>96</v>
      </c>
      <c r="E40" s="61"/>
      <c r="F40" s="62"/>
      <c r="G40" s="74"/>
      <c r="H40" s="81"/>
      <c r="I40" s="61"/>
      <c r="J40" s="62"/>
      <c r="K40" s="61">
        <f t="shared" si="30"/>
        <v>4</v>
      </c>
      <c r="L40" s="62">
        <f t="shared" si="31"/>
        <v>3</v>
      </c>
      <c r="M40" s="61"/>
      <c r="N40" s="62"/>
      <c r="O40" s="61"/>
      <c r="P40" s="62"/>
      <c r="Q40" s="61">
        <f t="shared" si="12"/>
        <v>32</v>
      </c>
      <c r="R40" s="61">
        <f t="shared" si="13"/>
        <v>32</v>
      </c>
      <c r="S40" s="61">
        <f t="shared" si="4"/>
        <v>64</v>
      </c>
      <c r="T40" s="153"/>
      <c r="U40" s="62">
        <v>2</v>
      </c>
      <c r="V40" s="62">
        <v>1</v>
      </c>
      <c r="W40" s="61">
        <f t="shared" si="5"/>
        <v>3</v>
      </c>
      <c r="X40" s="167"/>
      <c r="Y40" s="143"/>
    </row>
    <row r="41" spans="1:25" ht="30" x14ac:dyDescent="0.25">
      <c r="A41" s="165"/>
      <c r="B41" s="155"/>
      <c r="C41" s="168"/>
      <c r="D41" s="73" t="s">
        <v>97</v>
      </c>
      <c r="E41" s="61"/>
      <c r="F41" s="62"/>
      <c r="G41" s="74"/>
      <c r="H41" s="81"/>
      <c r="I41" s="61"/>
      <c r="J41" s="62"/>
      <c r="K41" s="61">
        <f t="shared" si="30"/>
        <v>3</v>
      </c>
      <c r="L41" s="62">
        <f t="shared" si="31"/>
        <v>2</v>
      </c>
      <c r="M41" s="61"/>
      <c r="N41" s="62"/>
      <c r="O41" s="61"/>
      <c r="P41" s="62"/>
      <c r="Q41" s="61">
        <f t="shared" si="12"/>
        <v>16</v>
      </c>
      <c r="R41" s="61">
        <f t="shared" si="13"/>
        <v>32</v>
      </c>
      <c r="S41" s="61">
        <f t="shared" si="4"/>
        <v>48</v>
      </c>
      <c r="T41" s="153"/>
      <c r="U41" s="62">
        <v>1</v>
      </c>
      <c r="V41" s="62">
        <v>1</v>
      </c>
      <c r="W41" s="61">
        <f t="shared" si="5"/>
        <v>2</v>
      </c>
      <c r="X41" s="167"/>
      <c r="Y41" s="143"/>
    </row>
    <row r="42" spans="1:25" ht="15.75" x14ac:dyDescent="0.25">
      <c r="A42" s="165"/>
      <c r="B42" s="155"/>
      <c r="C42" s="168"/>
      <c r="D42" s="73" t="s">
        <v>98</v>
      </c>
      <c r="E42" s="61"/>
      <c r="F42" s="62"/>
      <c r="G42" s="74"/>
      <c r="H42" s="81"/>
      <c r="I42" s="61"/>
      <c r="J42" s="62"/>
      <c r="K42" s="61">
        <v>5</v>
      </c>
      <c r="L42" s="62">
        <v>3</v>
      </c>
      <c r="M42" s="61"/>
      <c r="N42" s="62"/>
      <c r="O42" s="61"/>
      <c r="P42" s="62"/>
      <c r="Q42" s="61">
        <v>16</v>
      </c>
      <c r="R42" s="61">
        <f t="shared" si="13"/>
        <v>64</v>
      </c>
      <c r="S42" s="61">
        <f t="shared" si="4"/>
        <v>80</v>
      </c>
      <c r="T42" s="153"/>
      <c r="U42" s="62">
        <v>1</v>
      </c>
      <c r="V42" s="62">
        <v>2</v>
      </c>
      <c r="W42" s="61">
        <f t="shared" si="5"/>
        <v>3</v>
      </c>
      <c r="X42" s="167"/>
      <c r="Y42" s="143"/>
    </row>
    <row r="43" spans="1:25" ht="45" x14ac:dyDescent="0.25">
      <c r="A43" s="165"/>
      <c r="B43" s="155"/>
      <c r="C43" s="168"/>
      <c r="D43" s="73" t="s">
        <v>99</v>
      </c>
      <c r="E43" s="61"/>
      <c r="F43" s="62"/>
      <c r="G43" s="74"/>
      <c r="H43" s="81"/>
      <c r="I43" s="76"/>
      <c r="J43" s="75"/>
      <c r="K43" s="61"/>
      <c r="L43" s="62"/>
      <c r="M43" s="61">
        <f t="shared" ref="M43:M44" si="32">S43/16</f>
        <v>3</v>
      </c>
      <c r="N43" s="62">
        <f>W43</f>
        <v>2</v>
      </c>
      <c r="O43" s="61"/>
      <c r="P43" s="62"/>
      <c r="Q43" s="61">
        <f t="shared" si="12"/>
        <v>16</v>
      </c>
      <c r="R43" s="61">
        <f t="shared" si="13"/>
        <v>32</v>
      </c>
      <c r="S43" s="61">
        <f t="shared" si="4"/>
        <v>48</v>
      </c>
      <c r="T43" s="153"/>
      <c r="U43" s="62">
        <v>1</v>
      </c>
      <c r="V43" s="62">
        <v>1</v>
      </c>
      <c r="W43" s="61">
        <f t="shared" si="5"/>
        <v>2</v>
      </c>
      <c r="X43" s="167"/>
      <c r="Y43" s="143"/>
    </row>
    <row r="44" spans="1:25" ht="15.75" x14ac:dyDescent="0.25">
      <c r="A44" s="165"/>
      <c r="B44" s="155"/>
      <c r="C44" s="168"/>
      <c r="D44" s="73" t="s">
        <v>100</v>
      </c>
      <c r="E44" s="61"/>
      <c r="F44" s="62"/>
      <c r="G44" s="74"/>
      <c r="H44" s="81"/>
      <c r="I44" s="61"/>
      <c r="J44" s="62"/>
      <c r="K44" s="74"/>
      <c r="L44" s="81"/>
      <c r="M44" s="61">
        <f t="shared" si="32"/>
        <v>5</v>
      </c>
      <c r="N44" s="62">
        <f>W44</f>
        <v>3</v>
      </c>
      <c r="O44" s="61"/>
      <c r="P44" s="62"/>
      <c r="Q44" s="61">
        <f t="shared" si="12"/>
        <v>16</v>
      </c>
      <c r="R44" s="61">
        <f t="shared" si="13"/>
        <v>64</v>
      </c>
      <c r="S44" s="61">
        <f t="shared" si="4"/>
        <v>80</v>
      </c>
      <c r="T44" s="153"/>
      <c r="U44" s="62">
        <v>1</v>
      </c>
      <c r="V44" s="62">
        <v>2</v>
      </c>
      <c r="W44" s="61">
        <f t="shared" si="5"/>
        <v>3</v>
      </c>
      <c r="X44" s="167"/>
      <c r="Y44" s="143"/>
    </row>
    <row r="45" spans="1:25" ht="15.75" x14ac:dyDescent="0.25">
      <c r="A45" s="165"/>
      <c r="B45" s="155"/>
      <c r="C45" s="168"/>
      <c r="D45" s="77" t="s">
        <v>157</v>
      </c>
      <c r="E45" s="61"/>
      <c r="F45" s="59"/>
      <c r="G45" s="60">
        <f>S45/16</f>
        <v>2</v>
      </c>
      <c r="H45" s="62">
        <f t="shared" ref="H45" si="33">W45</f>
        <v>1</v>
      </c>
      <c r="I45" s="74"/>
      <c r="J45" s="81"/>
      <c r="K45" s="61"/>
      <c r="L45" s="62"/>
      <c r="M45" s="61"/>
      <c r="N45" s="62"/>
      <c r="O45" s="61"/>
      <c r="P45" s="62"/>
      <c r="Q45" s="61">
        <f t="shared" ref="Q45" si="34">U45*16</f>
        <v>0</v>
      </c>
      <c r="R45" s="61">
        <f t="shared" ref="R45" si="35">V45*32</f>
        <v>32</v>
      </c>
      <c r="S45" s="61">
        <f t="shared" ref="S45" si="36">SUM(Q45:R45)</f>
        <v>32</v>
      </c>
      <c r="T45" s="153"/>
      <c r="U45" s="62">
        <v>0</v>
      </c>
      <c r="V45" s="62">
        <v>1</v>
      </c>
      <c r="W45" s="61">
        <f t="shared" ref="W45" si="37">SUM(U45:V45)</f>
        <v>1</v>
      </c>
      <c r="X45" s="167"/>
      <c r="Y45" s="143"/>
    </row>
    <row r="46" spans="1:25" ht="30" x14ac:dyDescent="0.25">
      <c r="A46" s="165"/>
      <c r="B46" s="155"/>
      <c r="C46" s="168"/>
      <c r="D46" s="77" t="s">
        <v>61</v>
      </c>
      <c r="E46" s="61"/>
      <c r="F46" s="62"/>
      <c r="G46" s="61"/>
      <c r="H46" s="62"/>
      <c r="I46" s="61">
        <f>S46/16</f>
        <v>2</v>
      </c>
      <c r="J46" s="62">
        <f t="shared" ref="J46:J48" si="38">W46</f>
        <v>1</v>
      </c>
      <c r="K46" s="61"/>
      <c r="L46" s="62"/>
      <c r="M46" s="61"/>
      <c r="N46" s="62"/>
      <c r="O46" s="61"/>
      <c r="P46" s="62"/>
      <c r="Q46" s="61">
        <f t="shared" si="12"/>
        <v>0</v>
      </c>
      <c r="R46" s="61">
        <f t="shared" si="13"/>
        <v>32</v>
      </c>
      <c r="S46" s="61">
        <f t="shared" si="4"/>
        <v>32</v>
      </c>
      <c r="T46" s="153"/>
      <c r="U46" s="62">
        <v>0</v>
      </c>
      <c r="V46" s="62">
        <v>1</v>
      </c>
      <c r="W46" s="61">
        <f t="shared" si="5"/>
        <v>1</v>
      </c>
      <c r="X46" s="167"/>
      <c r="Y46" s="143"/>
    </row>
    <row r="47" spans="1:25" ht="30" x14ac:dyDescent="0.25">
      <c r="A47" s="165"/>
      <c r="B47" s="155"/>
      <c r="C47" s="168"/>
      <c r="D47" s="77" t="s">
        <v>118</v>
      </c>
      <c r="E47" s="61"/>
      <c r="F47" s="62"/>
      <c r="G47" s="61"/>
      <c r="H47" s="62"/>
      <c r="I47" s="74"/>
      <c r="J47" s="81"/>
      <c r="K47" s="61"/>
      <c r="L47" s="62"/>
      <c r="M47" s="61">
        <f>S47/16</f>
        <v>2</v>
      </c>
      <c r="N47" s="62">
        <f>W47</f>
        <v>1</v>
      </c>
      <c r="O47" s="61"/>
      <c r="P47" s="62"/>
      <c r="Q47" s="61">
        <f t="shared" si="12"/>
        <v>0</v>
      </c>
      <c r="R47" s="61">
        <f t="shared" si="13"/>
        <v>32</v>
      </c>
      <c r="S47" s="61">
        <f t="shared" ref="S47" si="39">SUM(Q47:R47)</f>
        <v>32</v>
      </c>
      <c r="T47" s="153"/>
      <c r="U47" s="62">
        <v>0</v>
      </c>
      <c r="V47" s="62">
        <v>1</v>
      </c>
      <c r="W47" s="61">
        <f t="shared" si="5"/>
        <v>1</v>
      </c>
      <c r="X47" s="167"/>
      <c r="Y47" s="143"/>
    </row>
    <row r="48" spans="1:25" x14ac:dyDescent="0.25">
      <c r="A48" s="165"/>
      <c r="B48" s="155"/>
      <c r="C48" s="168"/>
      <c r="D48" s="77" t="s">
        <v>116</v>
      </c>
      <c r="E48" s="61"/>
      <c r="F48" s="62"/>
      <c r="G48" s="61"/>
      <c r="H48" s="62"/>
      <c r="I48" s="61">
        <f>S48/16</f>
        <v>3</v>
      </c>
      <c r="J48" s="62">
        <f t="shared" si="38"/>
        <v>2</v>
      </c>
      <c r="K48" s="61"/>
      <c r="L48" s="62"/>
      <c r="M48" s="61"/>
      <c r="N48" s="62"/>
      <c r="O48" s="61"/>
      <c r="P48" s="62"/>
      <c r="Q48" s="61">
        <f t="shared" si="12"/>
        <v>16</v>
      </c>
      <c r="R48" s="61">
        <f t="shared" si="13"/>
        <v>32</v>
      </c>
      <c r="S48" s="61">
        <f t="shared" si="4"/>
        <v>48</v>
      </c>
      <c r="T48" s="153"/>
      <c r="U48" s="62">
        <v>1</v>
      </c>
      <c r="V48" s="62">
        <v>1</v>
      </c>
      <c r="W48" s="61">
        <f t="shared" si="5"/>
        <v>2</v>
      </c>
      <c r="X48" s="167"/>
      <c r="Y48" s="143"/>
    </row>
    <row r="49" spans="1:25" ht="60" x14ac:dyDescent="0.25">
      <c r="A49" s="165"/>
      <c r="B49" s="156"/>
      <c r="C49" s="168"/>
      <c r="D49" s="85" t="s">
        <v>112</v>
      </c>
      <c r="E49" s="61"/>
      <c r="F49" s="62"/>
      <c r="G49" s="74"/>
      <c r="H49" s="81"/>
      <c r="I49" s="74"/>
      <c r="J49" s="81"/>
      <c r="K49" s="61"/>
      <c r="L49" s="62"/>
      <c r="M49" s="61">
        <f t="shared" ref="M49:M51" si="40">S49/16</f>
        <v>4</v>
      </c>
      <c r="N49" s="62">
        <f>W49</f>
        <v>2</v>
      </c>
      <c r="O49" s="61"/>
      <c r="P49" s="62"/>
      <c r="Q49" s="61">
        <f t="shared" si="12"/>
        <v>0</v>
      </c>
      <c r="R49" s="61">
        <f t="shared" si="13"/>
        <v>64</v>
      </c>
      <c r="S49" s="61">
        <f t="shared" si="4"/>
        <v>64</v>
      </c>
      <c r="T49" s="153"/>
      <c r="U49" s="62">
        <v>0</v>
      </c>
      <c r="V49" s="62">
        <v>2</v>
      </c>
      <c r="W49" s="61">
        <f t="shared" si="5"/>
        <v>2</v>
      </c>
      <c r="X49" s="167"/>
      <c r="Y49" s="143"/>
    </row>
    <row r="50" spans="1:25" ht="30" x14ac:dyDescent="0.25">
      <c r="A50" s="153" t="s">
        <v>69</v>
      </c>
      <c r="B50" s="164" t="s">
        <v>67</v>
      </c>
      <c r="C50" s="168" t="s">
        <v>74</v>
      </c>
      <c r="D50" s="73" t="s">
        <v>101</v>
      </c>
      <c r="E50" s="61"/>
      <c r="F50" s="62"/>
      <c r="G50" s="61"/>
      <c r="H50" s="62"/>
      <c r="I50" s="74"/>
      <c r="J50" s="81"/>
      <c r="K50" s="61"/>
      <c r="L50" s="62"/>
      <c r="M50" s="61">
        <f t="shared" si="40"/>
        <v>5</v>
      </c>
      <c r="N50" s="62">
        <f t="shared" ref="N50:N51" si="41">W50</f>
        <v>4</v>
      </c>
      <c r="O50" s="61"/>
      <c r="P50" s="62"/>
      <c r="Q50" s="61">
        <f t="shared" si="12"/>
        <v>48</v>
      </c>
      <c r="R50" s="61">
        <f t="shared" si="13"/>
        <v>32</v>
      </c>
      <c r="S50" s="61">
        <f t="shared" si="4"/>
        <v>80</v>
      </c>
      <c r="T50" s="153">
        <f>SUM(S50:S61)</f>
        <v>848</v>
      </c>
      <c r="U50" s="62">
        <v>3</v>
      </c>
      <c r="V50" s="62">
        <v>1</v>
      </c>
      <c r="W50" s="61">
        <f t="shared" si="5"/>
        <v>4</v>
      </c>
      <c r="X50" s="167">
        <f>SUM(W50:W61)</f>
        <v>33</v>
      </c>
      <c r="Y50" s="143"/>
    </row>
    <row r="51" spans="1:25" ht="30" x14ac:dyDescent="0.25">
      <c r="A51" s="153"/>
      <c r="B51" s="164"/>
      <c r="C51" s="168"/>
      <c r="D51" s="73" t="s">
        <v>102</v>
      </c>
      <c r="E51" s="61"/>
      <c r="F51" s="62"/>
      <c r="G51" s="61"/>
      <c r="H51" s="62"/>
      <c r="I51" s="74"/>
      <c r="J51" s="81"/>
      <c r="K51" s="61"/>
      <c r="L51" s="62"/>
      <c r="M51" s="61">
        <f t="shared" si="40"/>
        <v>6</v>
      </c>
      <c r="N51" s="62">
        <f t="shared" si="41"/>
        <v>4</v>
      </c>
      <c r="O51" s="61"/>
      <c r="P51" s="62"/>
      <c r="Q51" s="61">
        <f t="shared" si="12"/>
        <v>32</v>
      </c>
      <c r="R51" s="61">
        <f t="shared" si="13"/>
        <v>64</v>
      </c>
      <c r="S51" s="61">
        <f t="shared" si="4"/>
        <v>96</v>
      </c>
      <c r="T51" s="153"/>
      <c r="U51" s="62">
        <v>2</v>
      </c>
      <c r="V51" s="62">
        <v>2</v>
      </c>
      <c r="W51" s="61">
        <f t="shared" si="5"/>
        <v>4</v>
      </c>
      <c r="X51" s="167"/>
      <c r="Y51" s="143"/>
    </row>
    <row r="52" spans="1:25" ht="45" x14ac:dyDescent="0.25">
      <c r="A52" s="153"/>
      <c r="B52" s="164"/>
      <c r="C52" s="168"/>
      <c r="D52" s="73" t="s">
        <v>103</v>
      </c>
      <c r="E52" s="61"/>
      <c r="F52" s="62"/>
      <c r="G52" s="61"/>
      <c r="H52" s="62"/>
      <c r="I52" s="74"/>
      <c r="J52" s="81"/>
      <c r="K52" s="61"/>
      <c r="L52" s="62"/>
      <c r="M52" s="61">
        <v>5</v>
      </c>
      <c r="N52" s="62">
        <v>3</v>
      </c>
      <c r="O52" s="61"/>
      <c r="P52" s="62"/>
      <c r="Q52" s="61">
        <f t="shared" si="12"/>
        <v>16</v>
      </c>
      <c r="R52" s="61">
        <f t="shared" si="13"/>
        <v>64</v>
      </c>
      <c r="S52" s="61">
        <f t="shared" si="4"/>
        <v>80</v>
      </c>
      <c r="T52" s="153"/>
      <c r="U52" s="62">
        <v>1</v>
      </c>
      <c r="V52" s="62">
        <v>2</v>
      </c>
      <c r="W52" s="61">
        <f t="shared" si="5"/>
        <v>3</v>
      </c>
      <c r="X52" s="167"/>
      <c r="Y52" s="143"/>
    </row>
    <row r="53" spans="1:25" ht="30" x14ac:dyDescent="0.25">
      <c r="A53" s="153"/>
      <c r="B53" s="164"/>
      <c r="C53" s="168"/>
      <c r="D53" s="73" t="s">
        <v>104</v>
      </c>
      <c r="E53" s="61"/>
      <c r="F53" s="62"/>
      <c r="G53" s="61"/>
      <c r="H53" s="62"/>
      <c r="I53" s="74"/>
      <c r="J53" s="81"/>
      <c r="K53" s="61"/>
      <c r="L53" s="62"/>
      <c r="M53" s="61"/>
      <c r="N53" s="62"/>
      <c r="O53" s="61">
        <v>6</v>
      </c>
      <c r="P53" s="62">
        <v>4</v>
      </c>
      <c r="Q53" s="61">
        <v>32</v>
      </c>
      <c r="R53" s="61">
        <f t="shared" si="13"/>
        <v>64</v>
      </c>
      <c r="S53" s="61">
        <f t="shared" si="4"/>
        <v>96</v>
      </c>
      <c r="T53" s="153"/>
      <c r="U53" s="62">
        <v>2</v>
      </c>
      <c r="V53" s="62">
        <v>2</v>
      </c>
      <c r="W53" s="61">
        <f t="shared" si="5"/>
        <v>4</v>
      </c>
      <c r="X53" s="167"/>
      <c r="Y53" s="143"/>
    </row>
    <row r="54" spans="1:25" ht="60" x14ac:dyDescent="0.25">
      <c r="A54" s="153"/>
      <c r="B54" s="164"/>
      <c r="C54" s="168"/>
      <c r="D54" s="73" t="s">
        <v>105</v>
      </c>
      <c r="E54" s="61"/>
      <c r="F54" s="62"/>
      <c r="G54" s="61"/>
      <c r="H54" s="62"/>
      <c r="I54" s="74"/>
      <c r="J54" s="81"/>
      <c r="K54" s="61"/>
      <c r="L54" s="62"/>
      <c r="M54" s="76"/>
      <c r="N54" s="75"/>
      <c r="O54" s="61">
        <f t="shared" ref="O54:O61" si="42">S54/16</f>
        <v>4</v>
      </c>
      <c r="P54" s="62">
        <f t="shared" ref="P54:P61" si="43">W54</f>
        <v>2</v>
      </c>
      <c r="Q54" s="61">
        <f t="shared" si="12"/>
        <v>0</v>
      </c>
      <c r="R54" s="61">
        <f t="shared" si="13"/>
        <v>64</v>
      </c>
      <c r="S54" s="61">
        <f t="shared" si="4"/>
        <v>64</v>
      </c>
      <c r="T54" s="153"/>
      <c r="U54" s="62">
        <v>0</v>
      </c>
      <c r="V54" s="62">
        <v>2</v>
      </c>
      <c r="W54" s="61">
        <f t="shared" si="5"/>
        <v>2</v>
      </c>
      <c r="X54" s="167"/>
      <c r="Y54" s="143"/>
    </row>
    <row r="55" spans="1:25" ht="30" x14ac:dyDescent="0.25">
      <c r="A55" s="153"/>
      <c r="B55" s="164"/>
      <c r="C55" s="168"/>
      <c r="D55" s="73" t="s">
        <v>106</v>
      </c>
      <c r="E55" s="61"/>
      <c r="F55" s="62"/>
      <c r="G55" s="61"/>
      <c r="H55" s="62"/>
      <c r="I55" s="74"/>
      <c r="J55" s="81"/>
      <c r="K55" s="61"/>
      <c r="L55" s="62"/>
      <c r="M55" s="76"/>
      <c r="N55" s="75"/>
      <c r="O55" s="61">
        <v>6</v>
      </c>
      <c r="P55" s="62">
        <v>4</v>
      </c>
      <c r="Q55" s="61">
        <v>32</v>
      </c>
      <c r="R55" s="61">
        <f t="shared" si="13"/>
        <v>64</v>
      </c>
      <c r="S55" s="61">
        <f t="shared" si="4"/>
        <v>96</v>
      </c>
      <c r="T55" s="153"/>
      <c r="U55" s="62">
        <v>2</v>
      </c>
      <c r="V55" s="62">
        <v>2</v>
      </c>
      <c r="W55" s="61">
        <f t="shared" si="5"/>
        <v>4</v>
      </c>
      <c r="X55" s="167"/>
      <c r="Y55" s="143"/>
    </row>
    <row r="56" spans="1:25" ht="30" x14ac:dyDescent="0.25">
      <c r="A56" s="153"/>
      <c r="B56" s="164"/>
      <c r="C56" s="168"/>
      <c r="D56" s="73" t="s">
        <v>153</v>
      </c>
      <c r="E56" s="61"/>
      <c r="F56" s="62"/>
      <c r="G56" s="61"/>
      <c r="H56" s="62"/>
      <c r="I56" s="74"/>
      <c r="J56" s="81"/>
      <c r="K56" s="61"/>
      <c r="L56" s="62"/>
      <c r="M56" s="74"/>
      <c r="N56" s="81"/>
      <c r="O56" s="61">
        <f t="shared" si="42"/>
        <v>4</v>
      </c>
      <c r="P56" s="62">
        <f t="shared" si="43"/>
        <v>3</v>
      </c>
      <c r="Q56" s="61">
        <f t="shared" si="12"/>
        <v>32</v>
      </c>
      <c r="R56" s="61">
        <f t="shared" si="13"/>
        <v>32</v>
      </c>
      <c r="S56" s="61">
        <f t="shared" si="4"/>
        <v>64</v>
      </c>
      <c r="T56" s="153"/>
      <c r="U56" s="62">
        <v>2</v>
      </c>
      <c r="V56" s="62">
        <v>1</v>
      </c>
      <c r="W56" s="61">
        <f t="shared" si="5"/>
        <v>3</v>
      </c>
      <c r="X56" s="167"/>
      <c r="Y56" s="143"/>
    </row>
    <row r="57" spans="1:25" ht="30" x14ac:dyDescent="0.25">
      <c r="A57" s="153"/>
      <c r="B57" s="164"/>
      <c r="C57" s="168"/>
      <c r="D57" s="73" t="s">
        <v>159</v>
      </c>
      <c r="E57" s="61"/>
      <c r="F57" s="62"/>
      <c r="G57" s="61"/>
      <c r="H57" s="62"/>
      <c r="I57" s="74"/>
      <c r="J57" s="81"/>
      <c r="K57" s="61"/>
      <c r="L57" s="62"/>
      <c r="M57" s="76"/>
      <c r="N57" s="75"/>
      <c r="O57" s="61">
        <f t="shared" si="42"/>
        <v>3</v>
      </c>
      <c r="P57" s="62">
        <f t="shared" si="43"/>
        <v>2</v>
      </c>
      <c r="Q57" s="61">
        <f t="shared" si="12"/>
        <v>16</v>
      </c>
      <c r="R57" s="61">
        <f t="shared" si="13"/>
        <v>32</v>
      </c>
      <c r="S57" s="61">
        <f t="shared" si="4"/>
        <v>48</v>
      </c>
      <c r="T57" s="153"/>
      <c r="U57" s="62">
        <v>1</v>
      </c>
      <c r="V57" s="62">
        <v>1</v>
      </c>
      <c r="W57" s="61">
        <f t="shared" si="5"/>
        <v>2</v>
      </c>
      <c r="X57" s="167"/>
      <c r="Y57" s="143"/>
    </row>
    <row r="58" spans="1:25" ht="45" x14ac:dyDescent="0.25">
      <c r="A58" s="153"/>
      <c r="B58" s="164"/>
      <c r="C58" s="168"/>
      <c r="D58" s="77" t="s">
        <v>62</v>
      </c>
      <c r="E58" s="61"/>
      <c r="F58" s="62"/>
      <c r="G58" s="61"/>
      <c r="H58" s="62"/>
      <c r="I58" s="74"/>
      <c r="J58" s="81"/>
      <c r="K58" s="61">
        <f>S58/16</f>
        <v>4</v>
      </c>
      <c r="L58" s="62">
        <f t="shared" ref="L58" si="44">W58</f>
        <v>2</v>
      </c>
      <c r="M58" s="61"/>
      <c r="N58" s="62"/>
      <c r="O58" s="61"/>
      <c r="P58" s="62"/>
      <c r="Q58" s="61">
        <f t="shared" si="12"/>
        <v>0</v>
      </c>
      <c r="R58" s="61">
        <f t="shared" si="13"/>
        <v>64</v>
      </c>
      <c r="S58" s="61">
        <f t="shared" si="4"/>
        <v>64</v>
      </c>
      <c r="T58" s="153"/>
      <c r="U58" s="62">
        <v>0</v>
      </c>
      <c r="V58" s="62">
        <v>2</v>
      </c>
      <c r="W58" s="61">
        <f t="shared" si="5"/>
        <v>2</v>
      </c>
      <c r="X58" s="167"/>
      <c r="Y58" s="143"/>
    </row>
    <row r="59" spans="1:25" ht="30" x14ac:dyDescent="0.25">
      <c r="A59" s="153"/>
      <c r="B59" s="164"/>
      <c r="C59" s="168"/>
      <c r="D59" s="77" t="s">
        <v>154</v>
      </c>
      <c r="E59" s="61"/>
      <c r="F59" s="62"/>
      <c r="G59" s="61"/>
      <c r="H59" s="62"/>
      <c r="I59" s="74"/>
      <c r="J59" s="81"/>
      <c r="K59" s="61"/>
      <c r="L59" s="62"/>
      <c r="M59" s="61"/>
      <c r="N59" s="62"/>
      <c r="O59" s="61">
        <f t="shared" si="42"/>
        <v>2</v>
      </c>
      <c r="P59" s="62">
        <f t="shared" si="43"/>
        <v>1</v>
      </c>
      <c r="Q59" s="61">
        <f t="shared" si="12"/>
        <v>0</v>
      </c>
      <c r="R59" s="61">
        <f t="shared" si="13"/>
        <v>32</v>
      </c>
      <c r="S59" s="61">
        <f t="shared" ref="S59" si="45">SUM(Q59:R59)</f>
        <v>32</v>
      </c>
      <c r="T59" s="153"/>
      <c r="U59" s="62">
        <v>0</v>
      </c>
      <c r="V59" s="62">
        <v>1</v>
      </c>
      <c r="W59" s="61">
        <f t="shared" si="5"/>
        <v>1</v>
      </c>
      <c r="X59" s="167"/>
      <c r="Y59" s="143"/>
    </row>
    <row r="60" spans="1:25" ht="45" x14ac:dyDescent="0.25">
      <c r="A60" s="153"/>
      <c r="B60" s="164"/>
      <c r="C60" s="168"/>
      <c r="D60" s="77" t="s">
        <v>63</v>
      </c>
      <c r="E60" s="61"/>
      <c r="F60" s="62"/>
      <c r="G60" s="61"/>
      <c r="H60" s="62"/>
      <c r="I60" s="74"/>
      <c r="J60" s="81"/>
      <c r="K60" s="61"/>
      <c r="L60" s="62"/>
      <c r="M60" s="74"/>
      <c r="N60" s="81"/>
      <c r="O60" s="61">
        <f t="shared" si="42"/>
        <v>4</v>
      </c>
      <c r="P60" s="62">
        <f t="shared" si="43"/>
        <v>2</v>
      </c>
      <c r="Q60" s="61">
        <f t="shared" si="12"/>
        <v>0</v>
      </c>
      <c r="R60" s="61">
        <f t="shared" si="13"/>
        <v>64</v>
      </c>
      <c r="S60" s="61">
        <f t="shared" si="4"/>
        <v>64</v>
      </c>
      <c r="T60" s="153"/>
      <c r="U60" s="62">
        <v>0</v>
      </c>
      <c r="V60" s="62">
        <v>2</v>
      </c>
      <c r="W60" s="61">
        <f t="shared" si="5"/>
        <v>2</v>
      </c>
      <c r="X60" s="167"/>
      <c r="Y60" s="143"/>
    </row>
    <row r="61" spans="1:25" ht="60" x14ac:dyDescent="0.25">
      <c r="A61" s="153"/>
      <c r="B61" s="164"/>
      <c r="C61" s="168"/>
      <c r="D61" s="85" t="s">
        <v>113</v>
      </c>
      <c r="E61" s="61"/>
      <c r="F61" s="62"/>
      <c r="G61" s="61"/>
      <c r="H61" s="62"/>
      <c r="I61" s="74"/>
      <c r="J61" s="81"/>
      <c r="K61" s="61"/>
      <c r="L61" s="62"/>
      <c r="M61" s="86"/>
      <c r="N61" s="83"/>
      <c r="O61" s="61">
        <f t="shared" si="42"/>
        <v>4</v>
      </c>
      <c r="P61" s="62">
        <f t="shared" si="43"/>
        <v>2</v>
      </c>
      <c r="Q61" s="61">
        <f t="shared" si="12"/>
        <v>0</v>
      </c>
      <c r="R61" s="61">
        <f t="shared" si="13"/>
        <v>64</v>
      </c>
      <c r="S61" s="61">
        <f t="shared" si="4"/>
        <v>64</v>
      </c>
      <c r="T61" s="153"/>
      <c r="U61" s="62">
        <v>0</v>
      </c>
      <c r="V61" s="62">
        <v>2</v>
      </c>
      <c r="W61" s="61">
        <f t="shared" si="5"/>
        <v>2</v>
      </c>
      <c r="X61" s="167"/>
      <c r="Y61" s="143"/>
    </row>
    <row r="62" spans="1:25" ht="26.25" customHeight="1" x14ac:dyDescent="0.25">
      <c r="A62" s="153" t="s">
        <v>16</v>
      </c>
      <c r="B62" s="61"/>
      <c r="C62" s="169" t="s">
        <v>65</v>
      </c>
      <c r="D62" s="169"/>
      <c r="E62" s="87">
        <f>SUM(E4:E11,E19:E23,E27:E33,E39:E44,E50:E57)</f>
        <v>24</v>
      </c>
      <c r="F62" s="62">
        <f>SUM(F4:F11)</f>
        <v>18</v>
      </c>
      <c r="G62" s="87">
        <f t="shared" ref="G62:P62" si="46">SUM(G4:G11,G19:G23,G27:G33,G39:G44,G50:G57)</f>
        <v>19</v>
      </c>
      <c r="H62" s="88">
        <f t="shared" si="46"/>
        <v>14</v>
      </c>
      <c r="I62" s="87">
        <f t="shared" si="46"/>
        <v>21</v>
      </c>
      <c r="J62" s="62">
        <f t="shared" si="46"/>
        <v>14</v>
      </c>
      <c r="K62" s="87">
        <f t="shared" si="46"/>
        <v>24</v>
      </c>
      <c r="L62" s="62">
        <f t="shared" si="46"/>
        <v>16</v>
      </c>
      <c r="M62" s="87">
        <f t="shared" si="46"/>
        <v>24</v>
      </c>
      <c r="N62" s="62">
        <f t="shared" si="46"/>
        <v>16</v>
      </c>
      <c r="O62" s="87">
        <f t="shared" si="46"/>
        <v>23</v>
      </c>
      <c r="P62" s="62">
        <f t="shared" si="46"/>
        <v>15</v>
      </c>
      <c r="Q62" s="61">
        <f>SUM(Q4:Q11,Q18:Q23,Q27:Q33,Q39:Q44,Q50:Q57)</f>
        <v>816</v>
      </c>
      <c r="R62" s="61">
        <f>SUM(R4:R11,R19:R23,R27:R33,R39:R44,R50:R57)</f>
        <v>1344</v>
      </c>
      <c r="S62" s="89">
        <f>E62+G62+I62+K62+M62+O62</f>
        <v>135</v>
      </c>
      <c r="T62" s="90">
        <f>Q62+R62</f>
        <v>2160</v>
      </c>
      <c r="U62" s="87">
        <f>SUM(U4:U11,U19:U23,U27:U33,U39:U44,U50:U57)</f>
        <v>51</v>
      </c>
      <c r="V62" s="87">
        <f>SUM(V4:V11,V19:V23,V27:V33,V39:V44,V50:V57)</f>
        <v>42</v>
      </c>
      <c r="W62" s="91">
        <f>SUM(U62:V62)</f>
        <v>93</v>
      </c>
      <c r="X62" s="90"/>
      <c r="Y62" s="143"/>
    </row>
    <row r="63" spans="1:25" ht="40.5" customHeight="1" x14ac:dyDescent="0.25">
      <c r="A63" s="153"/>
      <c r="B63" s="61"/>
      <c r="C63" s="170" t="s">
        <v>158</v>
      </c>
      <c r="D63" s="170"/>
      <c r="E63" s="92">
        <f t="shared" ref="E63:P63" si="47">SUM(E12:E17,E24:E25,E34:E36,E45:E48,E58:E60)</f>
        <v>8</v>
      </c>
      <c r="F63" s="62">
        <f t="shared" si="47"/>
        <v>4</v>
      </c>
      <c r="G63" s="92">
        <f t="shared" si="47"/>
        <v>10</v>
      </c>
      <c r="H63" s="62">
        <f t="shared" si="47"/>
        <v>5</v>
      </c>
      <c r="I63" s="92">
        <f t="shared" si="47"/>
        <v>8</v>
      </c>
      <c r="J63" s="62">
        <f t="shared" si="47"/>
        <v>5</v>
      </c>
      <c r="K63" s="92">
        <f t="shared" si="47"/>
        <v>6</v>
      </c>
      <c r="L63" s="62">
        <f t="shared" si="47"/>
        <v>3</v>
      </c>
      <c r="M63" s="92">
        <f t="shared" si="47"/>
        <v>6</v>
      </c>
      <c r="N63" s="62">
        <f t="shared" si="47"/>
        <v>3</v>
      </c>
      <c r="O63" s="92">
        <f t="shared" si="47"/>
        <v>6</v>
      </c>
      <c r="P63" s="62">
        <f t="shared" si="47"/>
        <v>3</v>
      </c>
      <c r="Q63" s="61">
        <f>SUM(Q12:Q17,Q24:Q25,Q34:Q36,,Q45:Q48,Q58:Q60)</f>
        <v>32</v>
      </c>
      <c r="R63" s="61">
        <f>SUM(R12:R17,R24:R25,R34:R36,R45:R48,R58:R60)</f>
        <v>672</v>
      </c>
      <c r="S63" s="93">
        <f>E63+G63+I63+K63+M63+O63</f>
        <v>44</v>
      </c>
      <c r="T63" s="90">
        <f t="shared" ref="T63:T64" si="48">Q63+R63</f>
        <v>704</v>
      </c>
      <c r="U63" s="92">
        <f>SUM(U12:U17,U24:U25,U34:U36,U45:U48,U58:U60)</f>
        <v>2</v>
      </c>
      <c r="V63" s="92">
        <f>SUM(V12:V17,V24:V25,V34:V36,V45:V48,V58:V60)</f>
        <v>21</v>
      </c>
      <c r="W63" s="92">
        <f>SUM(U63:V63)</f>
        <v>23</v>
      </c>
      <c r="X63" s="90"/>
      <c r="Y63" s="143"/>
    </row>
    <row r="64" spans="1:25" ht="44.25" customHeight="1" x14ac:dyDescent="0.25">
      <c r="A64" s="153"/>
      <c r="B64" s="61"/>
      <c r="C64" s="171" t="s">
        <v>66</v>
      </c>
      <c r="D64" s="171"/>
      <c r="E64" s="94">
        <f>SUM(E18,E26,E38,E49,E61)</f>
        <v>0</v>
      </c>
      <c r="F64" s="62">
        <f>SUM(F18,F26,F38,F49,F61)</f>
        <v>0</v>
      </c>
      <c r="G64" s="94">
        <f>SUM(G18,G26,G38,G49,G61)</f>
        <v>6</v>
      </c>
      <c r="H64" s="62">
        <f>SUM(H18,H26,H38,H49,H61)</f>
        <v>3</v>
      </c>
      <c r="I64" s="94">
        <f>SUM(I18,I26,I37,I49,I61)</f>
        <v>6</v>
      </c>
      <c r="J64" s="62">
        <f>SUM(J18,J26,J37,J49,J61)</f>
        <v>3</v>
      </c>
      <c r="K64" s="94">
        <f t="shared" ref="K64:P64" si="49">SUM(K18,K26,K38,K49,K61)</f>
        <v>4</v>
      </c>
      <c r="L64" s="62">
        <f t="shared" si="49"/>
        <v>2</v>
      </c>
      <c r="M64" s="94">
        <f t="shared" si="49"/>
        <v>4</v>
      </c>
      <c r="N64" s="62">
        <f t="shared" si="49"/>
        <v>2</v>
      </c>
      <c r="O64" s="94">
        <f t="shared" si="49"/>
        <v>4</v>
      </c>
      <c r="P64" s="62">
        <f t="shared" si="49"/>
        <v>2</v>
      </c>
      <c r="Q64" s="61">
        <f>SUM(Q18,Q49,Q61)</f>
        <v>0</v>
      </c>
      <c r="R64" s="61">
        <f>SUM(R18,R26,R37,R38,R49,R61)</f>
        <v>384</v>
      </c>
      <c r="S64" s="95">
        <f>E64+G64+I64+K64+M64+O64</f>
        <v>24</v>
      </c>
      <c r="T64" s="90">
        <f t="shared" si="48"/>
        <v>384</v>
      </c>
      <c r="U64" s="94">
        <f>SUM(U18,U26,U38,U49,U61)</f>
        <v>0</v>
      </c>
      <c r="V64" s="94">
        <f>SUM(V18,V26,V37,V38,V49,V61)</f>
        <v>12</v>
      </c>
      <c r="W64" s="94">
        <f>SUM(U64:V64)</f>
        <v>12</v>
      </c>
      <c r="X64" s="90"/>
      <c r="Y64" s="143"/>
    </row>
    <row r="65" spans="1:25" ht="33.75" customHeight="1" x14ac:dyDescent="0.25">
      <c r="A65" s="153"/>
      <c r="B65" s="61"/>
      <c r="C65" s="172" t="s">
        <v>64</v>
      </c>
      <c r="D65" s="172"/>
      <c r="E65" s="96">
        <f>E62+E63+E64</f>
        <v>32</v>
      </c>
      <c r="F65" s="97">
        <f>F62+F63+F64</f>
        <v>22</v>
      </c>
      <c r="G65" s="96">
        <f t="shared" ref="G65:P65" si="50">G62+G63+G64</f>
        <v>35</v>
      </c>
      <c r="H65" s="97">
        <f t="shared" si="50"/>
        <v>22</v>
      </c>
      <c r="I65" s="96">
        <f>I62+I63+I64</f>
        <v>35</v>
      </c>
      <c r="J65" s="97">
        <f t="shared" si="50"/>
        <v>22</v>
      </c>
      <c r="K65" s="96">
        <f>K62+K63+K64</f>
        <v>34</v>
      </c>
      <c r="L65" s="97">
        <f t="shared" si="50"/>
        <v>21</v>
      </c>
      <c r="M65" s="96">
        <f t="shared" si="50"/>
        <v>34</v>
      </c>
      <c r="N65" s="97">
        <f t="shared" si="50"/>
        <v>21</v>
      </c>
      <c r="O65" s="96">
        <f t="shared" si="50"/>
        <v>33</v>
      </c>
      <c r="P65" s="97">
        <f t="shared" si="50"/>
        <v>20</v>
      </c>
      <c r="Q65" s="98">
        <f>SUM(Q62:Q64)</f>
        <v>848</v>
      </c>
      <c r="R65" s="98">
        <f>SUM(R62:R64)</f>
        <v>2400</v>
      </c>
      <c r="S65" s="99">
        <f>S62+S63+S64</f>
        <v>203</v>
      </c>
      <c r="T65" s="99">
        <f>SUM(T4:T61)</f>
        <v>3248</v>
      </c>
      <c r="U65" s="100">
        <f>SUM(U62:U64)</f>
        <v>53</v>
      </c>
      <c r="V65" s="100">
        <f>SUM(V62:V64)</f>
        <v>75</v>
      </c>
      <c r="W65" s="101">
        <f>W62+W63+W64</f>
        <v>128</v>
      </c>
      <c r="X65" s="102">
        <f>SUM(X4:X61)</f>
        <v>128</v>
      </c>
      <c r="Y65" s="143"/>
    </row>
    <row r="71" spans="1:25" x14ac:dyDescent="0.25">
      <c r="T71" s="34"/>
    </row>
  </sheetData>
  <mergeCells count="58">
    <mergeCell ref="A62:A65"/>
    <mergeCell ref="C62:D62"/>
    <mergeCell ref="C63:D63"/>
    <mergeCell ref="C64:D64"/>
    <mergeCell ref="C65:D65"/>
    <mergeCell ref="A50:A61"/>
    <mergeCell ref="C50:C61"/>
    <mergeCell ref="T50:T61"/>
    <mergeCell ref="X50:X61"/>
    <mergeCell ref="B39:B49"/>
    <mergeCell ref="B50:B61"/>
    <mergeCell ref="A39:A49"/>
    <mergeCell ref="C39:C49"/>
    <mergeCell ref="A1:A3"/>
    <mergeCell ref="C1:C3"/>
    <mergeCell ref="D1:D3"/>
    <mergeCell ref="B1:B3"/>
    <mergeCell ref="T4:T18"/>
    <mergeCell ref="B4:B18"/>
    <mergeCell ref="A4:A18"/>
    <mergeCell ref="C4:C18"/>
    <mergeCell ref="Q1:T1"/>
    <mergeCell ref="N2:N3"/>
    <mergeCell ref="P2:P3"/>
    <mergeCell ref="M2:M3"/>
    <mergeCell ref="O2:O3"/>
    <mergeCell ref="Q2:Q3"/>
    <mergeCell ref="R2:R3"/>
    <mergeCell ref="S2:S3"/>
    <mergeCell ref="E1:P1"/>
    <mergeCell ref="F2:F3"/>
    <mergeCell ref="H2:H3"/>
    <mergeCell ref="J2:J3"/>
    <mergeCell ref="L2:L3"/>
    <mergeCell ref="E2:E3"/>
    <mergeCell ref="G2:G3"/>
    <mergeCell ref="I2:I3"/>
    <mergeCell ref="K2:K3"/>
    <mergeCell ref="U2:U3"/>
    <mergeCell ref="T2:T3"/>
    <mergeCell ref="A19:A26"/>
    <mergeCell ref="A27:A38"/>
    <mergeCell ref="B19:B26"/>
    <mergeCell ref="C19:C26"/>
    <mergeCell ref="B27:B38"/>
    <mergeCell ref="C27:C38"/>
    <mergeCell ref="Y1:Y65"/>
    <mergeCell ref="T19:T26"/>
    <mergeCell ref="T27:T38"/>
    <mergeCell ref="X19:X26"/>
    <mergeCell ref="X27:X38"/>
    <mergeCell ref="U1:X1"/>
    <mergeCell ref="V2:V3"/>
    <mergeCell ref="W2:W3"/>
    <mergeCell ref="X2:X3"/>
    <mergeCell ref="X4:X18"/>
    <mergeCell ref="T39:T49"/>
    <mergeCell ref="X39:X49"/>
  </mergeCells>
  <pageMargins left="0.59055118110236215" right="0.19685039370078741" top="0.51181102362204722" bottom="0.3543307086614173" header="0.31496062992125984" footer="0.19685039370078741"/>
  <pageSetup paperSize="9"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zoomScale="106" zoomScaleNormal="106" workbookViewId="0">
      <selection activeCell="K25" sqref="K25"/>
    </sheetView>
  </sheetViews>
  <sheetFormatPr baseColWidth="10" defaultRowHeight="15" x14ac:dyDescent="0.25"/>
  <cols>
    <col min="1" max="1" width="3.5703125" customWidth="1"/>
    <col min="2" max="2" width="18.42578125" customWidth="1"/>
    <col min="3" max="3" width="2" customWidth="1"/>
    <col min="4" max="4" width="18.140625" customWidth="1"/>
    <col min="5" max="5" width="1.7109375" customWidth="1"/>
    <col min="6" max="6" width="19.28515625" customWidth="1"/>
    <col min="7" max="7" width="1.85546875" customWidth="1"/>
    <col min="8" max="8" width="17.85546875" customWidth="1"/>
    <col min="9" max="9" width="1.7109375" customWidth="1"/>
    <col min="10" max="10" width="19.5703125" customWidth="1"/>
    <col min="11" max="11" width="2.140625" customWidth="1"/>
    <col min="12" max="12" width="18.5703125" customWidth="1"/>
    <col min="13" max="13" width="4.42578125" customWidth="1"/>
  </cols>
  <sheetData>
    <row r="1" spans="2:12" ht="9.75" customHeight="1" x14ac:dyDescent="0.25"/>
    <row r="2" spans="2:12" ht="18.75" x14ac:dyDescent="0.3">
      <c r="B2" s="173" t="s">
        <v>131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2:12" ht="18.75" x14ac:dyDescent="0.3">
      <c r="B3" s="173" t="s">
        <v>132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2:12" ht="7.5" customHeight="1" x14ac:dyDescent="0.25"/>
    <row r="5" spans="2:12" x14ac:dyDescent="0.25">
      <c r="B5" s="35" t="s">
        <v>133</v>
      </c>
      <c r="C5" s="36"/>
      <c r="D5" s="36" t="s">
        <v>134</v>
      </c>
      <c r="E5" s="36"/>
      <c r="F5" s="36" t="s">
        <v>135</v>
      </c>
      <c r="G5" s="36"/>
      <c r="H5" s="36" t="s">
        <v>136</v>
      </c>
      <c r="I5" s="36"/>
      <c r="J5" s="36" t="s">
        <v>137</v>
      </c>
      <c r="K5" s="36"/>
      <c r="L5" s="37" t="s">
        <v>136</v>
      </c>
    </row>
    <row r="6" spans="2:12" ht="8.25" customHeight="1" x14ac:dyDescent="0.25"/>
    <row r="7" spans="2:12" ht="45" x14ac:dyDescent="0.25">
      <c r="B7" s="38" t="s">
        <v>75</v>
      </c>
      <c r="C7" s="20"/>
      <c r="D7" s="38" t="s">
        <v>81</v>
      </c>
      <c r="E7" s="20"/>
      <c r="F7" s="38" t="s">
        <v>86</v>
      </c>
      <c r="G7" s="20"/>
      <c r="H7" s="38" t="s">
        <v>93</v>
      </c>
      <c r="I7" s="20"/>
      <c r="J7" s="38" t="s">
        <v>99</v>
      </c>
      <c r="K7" s="20"/>
      <c r="L7" s="38" t="s">
        <v>104</v>
      </c>
    </row>
    <row r="8" spans="2:12" ht="33.75" x14ac:dyDescent="0.25">
      <c r="B8" s="38" t="s">
        <v>76</v>
      </c>
      <c r="C8" s="20"/>
      <c r="D8" s="51" t="s">
        <v>82</v>
      </c>
      <c r="E8" s="20"/>
      <c r="F8" s="38" t="s">
        <v>88</v>
      </c>
      <c r="G8" s="20"/>
      <c r="H8" s="38" t="s">
        <v>94</v>
      </c>
      <c r="I8" s="20"/>
      <c r="J8" s="38" t="s">
        <v>100</v>
      </c>
      <c r="K8" s="20"/>
      <c r="L8" s="38" t="s">
        <v>105</v>
      </c>
    </row>
    <row r="9" spans="2:12" ht="33.75" x14ac:dyDescent="0.25">
      <c r="B9" s="38" t="s">
        <v>77</v>
      </c>
      <c r="C9" s="20"/>
      <c r="D9" s="38" t="s">
        <v>83</v>
      </c>
      <c r="E9" s="20"/>
      <c r="F9" s="38" t="s">
        <v>89</v>
      </c>
      <c r="G9" s="20"/>
      <c r="H9" s="38" t="s">
        <v>95</v>
      </c>
      <c r="I9" s="20"/>
      <c r="J9" s="38" t="s">
        <v>101</v>
      </c>
      <c r="K9" s="20"/>
      <c r="L9" s="38" t="s">
        <v>106</v>
      </c>
    </row>
    <row r="10" spans="2:12" ht="22.5" x14ac:dyDescent="0.25">
      <c r="B10" s="38" t="s">
        <v>78</v>
      </c>
      <c r="C10" s="20"/>
      <c r="D10" s="38" t="s">
        <v>84</v>
      </c>
      <c r="E10" s="20"/>
      <c r="F10" s="38" t="s">
        <v>90</v>
      </c>
      <c r="G10" s="20"/>
      <c r="H10" s="38" t="s">
        <v>96</v>
      </c>
      <c r="I10" s="20"/>
      <c r="J10" s="38" t="s">
        <v>102</v>
      </c>
      <c r="K10" s="20"/>
      <c r="L10" s="38" t="s">
        <v>107</v>
      </c>
    </row>
    <row r="11" spans="2:12" ht="22.5" x14ac:dyDescent="0.25">
      <c r="B11" s="38" t="s">
        <v>79</v>
      </c>
      <c r="C11" s="20"/>
      <c r="D11" s="38" t="s">
        <v>85</v>
      </c>
      <c r="E11" s="20"/>
      <c r="F11" s="38" t="s">
        <v>91</v>
      </c>
      <c r="G11" s="20"/>
      <c r="H11" s="38" t="s">
        <v>97</v>
      </c>
      <c r="I11" s="20"/>
      <c r="J11" s="38" t="s">
        <v>103</v>
      </c>
      <c r="K11" s="20"/>
      <c r="L11" s="38" t="s">
        <v>108</v>
      </c>
    </row>
    <row r="12" spans="2:12" ht="22.5" x14ac:dyDescent="0.25">
      <c r="B12" s="38" t="s">
        <v>80</v>
      </c>
      <c r="C12" s="20"/>
      <c r="D12" s="38" t="s">
        <v>87</v>
      </c>
      <c r="E12" s="20"/>
      <c r="F12" s="38" t="s">
        <v>92</v>
      </c>
      <c r="G12" s="20"/>
      <c r="H12" s="38" t="s">
        <v>98</v>
      </c>
      <c r="I12" s="20"/>
      <c r="J12" s="40"/>
      <c r="K12" s="20"/>
      <c r="L12" s="40"/>
    </row>
    <row r="13" spans="2:12" ht="22.5" x14ac:dyDescent="0.25">
      <c r="B13" s="39" t="s">
        <v>120</v>
      </c>
      <c r="C13" s="20"/>
      <c r="D13" s="39" t="s">
        <v>121</v>
      </c>
      <c r="E13" s="20"/>
      <c r="F13" s="39" t="s">
        <v>61</v>
      </c>
      <c r="G13" s="20"/>
      <c r="H13" s="39" t="s">
        <v>125</v>
      </c>
      <c r="I13" s="20"/>
      <c r="J13" s="50" t="s">
        <v>114</v>
      </c>
      <c r="K13" s="20"/>
      <c r="L13" s="39" t="s">
        <v>117</v>
      </c>
    </row>
    <row r="14" spans="2:12" ht="33.75" x14ac:dyDescent="0.25">
      <c r="B14" s="39" t="s">
        <v>122</v>
      </c>
      <c r="C14" s="20"/>
      <c r="D14" s="39" t="s">
        <v>123</v>
      </c>
      <c r="E14" s="20"/>
      <c r="F14" s="39" t="s">
        <v>116</v>
      </c>
      <c r="G14" s="20"/>
      <c r="H14" s="39" t="s">
        <v>62</v>
      </c>
      <c r="I14" s="20"/>
      <c r="J14" s="39" t="s">
        <v>126</v>
      </c>
      <c r="K14" s="20"/>
      <c r="L14" s="39" t="s">
        <v>63</v>
      </c>
    </row>
    <row r="15" spans="2:12" ht="22.5" x14ac:dyDescent="0.25">
      <c r="B15" s="39" t="s">
        <v>109</v>
      </c>
      <c r="C15" s="20"/>
      <c r="D15" s="39" t="s">
        <v>124</v>
      </c>
      <c r="E15" s="20"/>
      <c r="F15" s="39" t="s">
        <v>115</v>
      </c>
      <c r="G15" s="20"/>
      <c r="H15" s="40"/>
      <c r="I15" s="20"/>
      <c r="J15" s="39" t="s">
        <v>118</v>
      </c>
      <c r="K15" s="20"/>
      <c r="L15" s="41"/>
    </row>
    <row r="16" spans="2:12" x14ac:dyDescent="0.25">
      <c r="B16" s="39" t="s">
        <v>128</v>
      </c>
      <c r="C16" s="20"/>
      <c r="D16" s="39" t="s">
        <v>127</v>
      </c>
      <c r="E16" s="20"/>
      <c r="F16" s="41"/>
      <c r="G16" s="20"/>
      <c r="H16" s="41"/>
      <c r="I16" s="46"/>
      <c r="J16" s="41"/>
      <c r="K16" s="47"/>
      <c r="L16" s="41"/>
    </row>
    <row r="17" spans="2:12" ht="56.25" x14ac:dyDescent="0.25">
      <c r="B17" s="40"/>
      <c r="C17" s="20"/>
      <c r="D17" s="49" t="s">
        <v>143</v>
      </c>
      <c r="E17" s="20"/>
      <c r="F17" s="49" t="s">
        <v>144</v>
      </c>
      <c r="G17" s="20"/>
      <c r="H17" s="49" t="s">
        <v>146</v>
      </c>
      <c r="I17" s="20"/>
      <c r="J17" s="49" t="s">
        <v>147</v>
      </c>
      <c r="K17" s="20"/>
      <c r="L17" s="49" t="s">
        <v>148</v>
      </c>
    </row>
    <row r="18" spans="2:12" ht="45" x14ac:dyDescent="0.25">
      <c r="F18" s="49" t="s">
        <v>145</v>
      </c>
    </row>
    <row r="19" spans="2:12" ht="9.75" customHeight="1" x14ac:dyDescent="0.25"/>
    <row r="20" spans="2:12" x14ac:dyDescent="0.25">
      <c r="B20" s="52" t="s">
        <v>138</v>
      </c>
    </row>
    <row r="21" spans="2:12" x14ac:dyDescent="0.25">
      <c r="B21" s="42">
        <f>'ITINERARIO AGROP.'!F65</f>
        <v>22</v>
      </c>
      <c r="C21" s="43"/>
      <c r="D21" s="42">
        <f>'ITINERARIO AGROP.'!H65</f>
        <v>22</v>
      </c>
      <c r="E21" s="43"/>
      <c r="F21" s="42">
        <f>'ITINERARIO AGROP.'!J65</f>
        <v>22</v>
      </c>
      <c r="G21" s="43"/>
      <c r="H21" s="42">
        <f>'ITINERARIO AGROP.'!L65</f>
        <v>21</v>
      </c>
      <c r="I21" s="43"/>
      <c r="J21" s="42">
        <f>'ITINERARIO AGROP.'!N65</f>
        <v>21</v>
      </c>
      <c r="K21" s="43"/>
      <c r="L21" s="42">
        <f>'ITINERARIO AGROP.'!P65</f>
        <v>20</v>
      </c>
    </row>
    <row r="22" spans="2:12" x14ac:dyDescent="0.25">
      <c r="B22" s="53" t="s">
        <v>149</v>
      </c>
      <c r="C22" s="43"/>
      <c r="D22" s="48"/>
      <c r="E22" s="43"/>
      <c r="F22" s="48"/>
      <c r="G22" s="43"/>
      <c r="H22" s="48"/>
      <c r="I22" s="43"/>
      <c r="J22" s="48"/>
      <c r="K22" s="43"/>
      <c r="L22" s="48"/>
    </row>
    <row r="23" spans="2:12" x14ac:dyDescent="0.25">
      <c r="B23" s="42">
        <f>'ITINERARIO AGROP.'!E65</f>
        <v>32</v>
      </c>
      <c r="C23" s="43"/>
      <c r="D23" s="42">
        <f>'ITINERARIO AGROP.'!G65</f>
        <v>35</v>
      </c>
      <c r="E23" s="43"/>
      <c r="F23" s="42">
        <f>'ITINERARIO AGROP.'!I65</f>
        <v>35</v>
      </c>
      <c r="G23" s="43"/>
      <c r="H23" s="42">
        <f>'ITINERARIO AGROP.'!K65</f>
        <v>34</v>
      </c>
      <c r="I23" s="43"/>
      <c r="J23" s="42">
        <f>'ITINERARIO AGROP.'!M65</f>
        <v>34</v>
      </c>
      <c r="K23" s="43"/>
      <c r="L23" s="42">
        <f>'ITINERARIO AGROP.'!O65</f>
        <v>33</v>
      </c>
    </row>
    <row r="24" spans="2:12" ht="9.75" customHeight="1" x14ac:dyDescent="0.25"/>
    <row r="25" spans="2:12" x14ac:dyDescent="0.25">
      <c r="B25" s="45" t="s">
        <v>150</v>
      </c>
    </row>
    <row r="26" spans="2:12" x14ac:dyDescent="0.25">
      <c r="B26" t="s">
        <v>139</v>
      </c>
      <c r="F26" s="44"/>
      <c r="H26" s="54">
        <f>'ITINERARIO AGROP.'!W62</f>
        <v>93</v>
      </c>
      <c r="J26" s="45" t="s">
        <v>140</v>
      </c>
      <c r="L26" s="42">
        <f>'ITINERARIO AGROP.'!X65</f>
        <v>128</v>
      </c>
    </row>
    <row r="27" spans="2:12" x14ac:dyDescent="0.25">
      <c r="B27" t="s">
        <v>141</v>
      </c>
      <c r="F27" s="44"/>
      <c r="H27" s="55">
        <f>'ITINERARIO AGROP.'!W63</f>
        <v>23</v>
      </c>
    </row>
    <row r="28" spans="2:12" x14ac:dyDescent="0.25">
      <c r="B28" t="s">
        <v>142</v>
      </c>
      <c r="F28" s="44"/>
      <c r="H28" s="56">
        <f>'ITINERARIO AGROP.'!W64</f>
        <v>12</v>
      </c>
    </row>
    <row r="29" spans="2:12" x14ac:dyDescent="0.25">
      <c r="B29" s="45" t="s">
        <v>151</v>
      </c>
    </row>
    <row r="30" spans="2:12" x14ac:dyDescent="0.25">
      <c r="B30" t="s">
        <v>139</v>
      </c>
      <c r="F30" s="44"/>
      <c r="H30" s="54">
        <f>'ITINERARIO AGROP.'!T62</f>
        <v>2160</v>
      </c>
      <c r="J30" s="45" t="s">
        <v>152</v>
      </c>
      <c r="L30" s="42">
        <f>'ITINERARIO AGROP.'!T65</f>
        <v>3248</v>
      </c>
    </row>
    <row r="31" spans="2:12" x14ac:dyDescent="0.25">
      <c r="B31" t="s">
        <v>141</v>
      </c>
      <c r="F31" s="44"/>
      <c r="H31" s="55">
        <f>'ITINERARIO AGROP.'!T63</f>
        <v>704</v>
      </c>
    </row>
    <row r="32" spans="2:12" x14ac:dyDescent="0.25">
      <c r="B32" t="s">
        <v>142</v>
      </c>
      <c r="F32" s="44"/>
      <c r="H32" s="56">
        <f>'ITINERARIO AGROP.'!T64</f>
        <v>384</v>
      </c>
    </row>
  </sheetData>
  <mergeCells count="2">
    <mergeCell ref="B2:L2"/>
    <mergeCell ref="B3:L3"/>
  </mergeCells>
  <pageMargins left="1.5" right="1.28" top="0.27" bottom="0.24" header="0.19" footer="0.14000000000000001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ITINERARIO_HORAS</vt:lpstr>
      <vt:lpstr>ITINERARIO AGROP.</vt:lpstr>
      <vt:lpstr>MALLA CURRICULAR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WPAQUIYAURI</dc:creator>
  <cp:lastModifiedBy>iestpcontamana@gmail.com</cp:lastModifiedBy>
  <cp:lastPrinted>2020-09-05T16:33:06Z</cp:lastPrinted>
  <dcterms:created xsi:type="dcterms:W3CDTF">2016-02-17T02:02:45Z</dcterms:created>
  <dcterms:modified xsi:type="dcterms:W3CDTF">2021-06-28T21:47:16Z</dcterms:modified>
</cp:coreProperties>
</file>